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7430" windowHeight="7740" firstSheet="1" activeTab="1"/>
  </bookViews>
  <sheets>
    <sheet name="Ch 3 New Problems" sheetId="4" r:id="rId1"/>
    <sheet name="Ch 3 Sol 8th" sheetId="1" r:id="rId2"/>
  </sheets>
  <definedNames>
    <definedName name="OLE_LINK1" localSheetId="0">'Ch 3 New Problems'!$A$373</definedName>
    <definedName name="_xlnm.Print_Area" localSheetId="0">'Ch 3 New Problems'!$A$1:$E$467</definedName>
  </definedNames>
  <calcPr calcId="145621"/>
</workbook>
</file>

<file path=xl/calcChain.xml><?xml version="1.0" encoding="utf-8"?>
<calcChain xmlns="http://schemas.openxmlformats.org/spreadsheetml/2006/main">
  <c r="E849" i="1" l="1"/>
  <c r="E844" i="1"/>
  <c r="E845" i="1"/>
  <c r="E846" i="1"/>
  <c r="E847" i="1"/>
  <c r="E848" i="1"/>
  <c r="E850" i="1"/>
  <c r="E851" i="1"/>
  <c r="E852" i="1"/>
  <c r="E843" i="1"/>
  <c r="D844" i="1"/>
  <c r="D845" i="1"/>
  <c r="D846" i="1"/>
  <c r="D847" i="1"/>
  <c r="D848" i="1"/>
  <c r="D849" i="1"/>
  <c r="D850" i="1"/>
  <c r="D851" i="1"/>
  <c r="D852" i="1"/>
  <c r="D843" i="1"/>
  <c r="E822" i="1"/>
  <c r="E824" i="1"/>
  <c r="E825" i="1"/>
  <c r="E826" i="1"/>
  <c r="E829" i="1"/>
  <c r="E830" i="1"/>
  <c r="E832" i="1"/>
  <c r="E821" i="1"/>
  <c r="D822" i="1"/>
  <c r="D824" i="1"/>
  <c r="D825" i="1"/>
  <c r="D826" i="1"/>
  <c r="D829" i="1"/>
  <c r="D830" i="1"/>
  <c r="D832" i="1"/>
  <c r="D821" i="1"/>
  <c r="C1036" i="1"/>
  <c r="C1038" i="1" s="1"/>
  <c r="C1045" i="1" s="1"/>
  <c r="B979" i="1"/>
  <c r="B980" i="1"/>
  <c r="D233" i="4"/>
  <c r="C1053" i="1"/>
  <c r="C1051" i="1"/>
  <c r="C1050" i="1"/>
  <c r="C1024" i="1"/>
  <c r="C1023" i="1"/>
  <c r="C1011" i="1"/>
  <c r="C1014" i="1" s="1"/>
  <c r="B1011" i="1"/>
  <c r="B1014" i="1" s="1"/>
  <c r="B1016" i="1" s="1"/>
  <c r="B1018" i="1" s="1"/>
  <c r="C1005" i="1"/>
  <c r="B1005" i="1"/>
  <c r="C1000" i="1"/>
  <c r="C1006" i="1" s="1"/>
  <c r="B1000" i="1"/>
  <c r="C994" i="1"/>
  <c r="B994" i="1"/>
  <c r="C991" i="1"/>
  <c r="C1030" i="1" s="1"/>
  <c r="B991" i="1"/>
  <c r="B1030" i="1" s="1"/>
  <c r="B976" i="1"/>
  <c r="B966" i="1"/>
  <c r="B965" i="1"/>
  <c r="B946" i="1"/>
  <c r="B949" i="1" s="1"/>
  <c r="B964" i="1" s="1"/>
  <c r="B941" i="1"/>
  <c r="D940" i="1"/>
  <c r="C939" i="1"/>
  <c r="C941" i="1" s="1"/>
  <c r="D938" i="1"/>
  <c r="B978" i="1" s="1"/>
  <c r="D936" i="1"/>
  <c r="B977" i="1" s="1"/>
  <c r="C935" i="1"/>
  <c r="C937" i="1" s="1"/>
  <c r="B935" i="1"/>
  <c r="B937" i="1" s="1"/>
  <c r="D934" i="1"/>
  <c r="D933" i="1"/>
  <c r="C930" i="1"/>
  <c r="B930" i="1"/>
  <c r="D929" i="1"/>
  <c r="D928" i="1"/>
  <c r="B972" i="1" s="1"/>
  <c r="C927" i="1"/>
  <c r="B927" i="1"/>
  <c r="D926" i="1"/>
  <c r="D925" i="1"/>
  <c r="D924" i="1"/>
  <c r="D923" i="1"/>
  <c r="B910" i="1"/>
  <c r="B909" i="1"/>
  <c r="B905" i="1"/>
  <c r="B902" i="1"/>
  <c r="B901" i="1"/>
  <c r="B900" i="1"/>
  <c r="B899" i="1"/>
  <c r="B896" i="1"/>
  <c r="B895" i="1"/>
  <c r="B894" i="1"/>
  <c r="E871" i="1"/>
  <c r="E873" i="1" s="1"/>
  <c r="D871" i="1"/>
  <c r="D873" i="1" s="1"/>
  <c r="C871" i="1"/>
  <c r="C873" i="1" s="1"/>
  <c r="B871" i="1"/>
  <c r="B873" i="1" s="1"/>
  <c r="C827" i="1"/>
  <c r="E827" i="1" s="1"/>
  <c r="B827" i="1"/>
  <c r="D827" i="1" s="1"/>
  <c r="C823" i="1"/>
  <c r="C828" i="1" s="1"/>
  <c r="E828" i="1" s="1"/>
  <c r="B823" i="1"/>
  <c r="B828" i="1" s="1"/>
  <c r="D828" i="1" s="1"/>
  <c r="C812" i="1"/>
  <c r="C808" i="1"/>
  <c r="C807" i="1"/>
  <c r="C797" i="1"/>
  <c r="C801" i="1" s="1"/>
  <c r="C804" i="1" s="1"/>
  <c r="B809" i="1" s="1"/>
  <c r="C788" i="1"/>
  <c r="C783" i="1"/>
  <c r="C782" i="1"/>
  <c r="C778" i="1"/>
  <c r="C773" i="1"/>
  <c r="C775" i="1" s="1"/>
  <c r="C764" i="1"/>
  <c r="C759" i="1"/>
  <c r="C758" i="1"/>
  <c r="C752" i="1"/>
  <c r="C755" i="1" s="1"/>
  <c r="B760" i="1" s="1"/>
  <c r="C721" i="1"/>
  <c r="B708" i="1"/>
  <c r="C711" i="1" s="1"/>
  <c r="C723" i="1" s="1"/>
  <c r="C687" i="1"/>
  <c r="C682" i="1"/>
  <c r="D677" i="1"/>
  <c r="D676" i="1"/>
  <c r="C675" i="1"/>
  <c r="B675" i="1"/>
  <c r="B678" i="1" s="1"/>
  <c r="D674" i="1"/>
  <c r="D673" i="1"/>
  <c r="D672" i="1"/>
  <c r="D668" i="1"/>
  <c r="D667" i="1"/>
  <c r="C666" i="1"/>
  <c r="C669" i="1" s="1"/>
  <c r="B666" i="1"/>
  <c r="B669" i="1" s="1"/>
  <c r="D665" i="1"/>
  <c r="D664" i="1"/>
  <c r="D663" i="1"/>
  <c r="D662" i="1"/>
  <c r="D661" i="1"/>
  <c r="C653" i="1"/>
  <c r="C648" i="1"/>
  <c r="C645" i="1"/>
  <c r="C641" i="1"/>
  <c r="C640" i="1"/>
  <c r="C639" i="1"/>
  <c r="B631" i="1"/>
  <c r="B630" i="1"/>
  <c r="B628" i="1"/>
  <c r="B626" i="1"/>
  <c r="B625" i="1"/>
  <c r="B624" i="1"/>
  <c r="B620" i="1"/>
  <c r="B619" i="1"/>
  <c r="B617" i="1"/>
  <c r="B616" i="1"/>
  <c r="B615" i="1"/>
  <c r="B610" i="1"/>
  <c r="B608" i="1"/>
  <c r="B606" i="1"/>
  <c r="B605" i="1"/>
  <c r="B603" i="1"/>
  <c r="B602" i="1"/>
  <c r="C586" i="1"/>
  <c r="C589" i="1" s="1"/>
  <c r="B586" i="1"/>
  <c r="B589" i="1" s="1"/>
  <c r="B591" i="1" s="1"/>
  <c r="B593" i="1" s="1"/>
  <c r="C580" i="1"/>
  <c r="B632" i="1" s="1"/>
  <c r="B580" i="1"/>
  <c r="C575" i="1"/>
  <c r="B627" i="1" s="1"/>
  <c r="B575" i="1"/>
  <c r="C569" i="1"/>
  <c r="B621" i="1" s="1"/>
  <c r="B569" i="1"/>
  <c r="C566" i="1"/>
  <c r="B566" i="1"/>
  <c r="B570" i="1" s="1"/>
  <c r="C554" i="1"/>
  <c r="C550" i="1"/>
  <c r="C549" i="1"/>
  <c r="C548" i="1"/>
  <c r="C547" i="1"/>
  <c r="C544" i="1"/>
  <c r="C540" i="1"/>
  <c r="C539" i="1"/>
  <c r="C538" i="1"/>
  <c r="C537" i="1"/>
  <c r="C535" i="1"/>
  <c r="C508" i="1"/>
  <c r="C501" i="1"/>
  <c r="C497" i="1"/>
  <c r="C475" i="1"/>
  <c r="C471" i="1"/>
  <c r="C460" i="1"/>
  <c r="C465" i="1" s="1"/>
  <c r="B460" i="1"/>
  <c r="B465" i="1" s="1"/>
  <c r="C452" i="1"/>
  <c r="C455" i="1" s="1"/>
  <c r="B452" i="1"/>
  <c r="B455" i="1" s="1"/>
  <c r="C430" i="1"/>
  <c r="C429" i="1"/>
  <c r="C428" i="1"/>
  <c r="C425" i="1"/>
  <c r="C421" i="1"/>
  <c r="C420" i="1"/>
  <c r="C419" i="1"/>
  <c r="C418" i="1"/>
  <c r="C417" i="1"/>
  <c r="C415" i="1"/>
  <c r="C382" i="1"/>
  <c r="C377" i="1"/>
  <c r="C376" i="1"/>
  <c r="C373" i="1"/>
  <c r="C368" i="1"/>
  <c r="C367" i="1"/>
  <c r="C366" i="1"/>
  <c r="C365" i="1"/>
  <c r="C363" i="1"/>
  <c r="B319" i="1"/>
  <c r="C338" i="1"/>
  <c r="C337" i="1"/>
  <c r="C335" i="1"/>
  <c r="C333" i="1"/>
  <c r="C332" i="1"/>
  <c r="C329" i="1"/>
  <c r="C327" i="1"/>
  <c r="C326" i="1"/>
  <c r="C324" i="1"/>
  <c r="C323" i="1"/>
  <c r="C313" i="1"/>
  <c r="C311" i="1"/>
  <c r="B308" i="1"/>
  <c r="B307" i="1"/>
  <c r="C305" i="1"/>
  <c r="C304" i="1"/>
  <c r="C235" i="1"/>
  <c r="B276" i="1" s="1"/>
  <c r="C234" i="1"/>
  <c r="C232" i="1"/>
  <c r="C230" i="1"/>
  <c r="C229" i="1"/>
  <c r="B270" i="1" s="1"/>
  <c r="C228" i="1"/>
  <c r="C227" i="1"/>
  <c r="B268" i="1" s="1"/>
  <c r="C223" i="1"/>
  <c r="C222" i="1"/>
  <c r="B263" i="1" s="1"/>
  <c r="C220" i="1"/>
  <c r="B261" i="1" s="1"/>
  <c r="C219" i="1"/>
  <c r="C218" i="1"/>
  <c r="B259" i="1" s="1"/>
  <c r="C217" i="1"/>
  <c r="C213" i="1"/>
  <c r="B254" i="1" s="1"/>
  <c r="C211" i="1"/>
  <c r="B252" i="1" s="1"/>
  <c r="B208" i="1"/>
  <c r="B249" i="1" s="1"/>
  <c r="B207" i="1"/>
  <c r="B248" i="1" s="1"/>
  <c r="C205" i="1"/>
  <c r="B246" i="1" s="1"/>
  <c r="C204" i="1"/>
  <c r="B245" i="1" s="1"/>
  <c r="C248" i="1" s="1"/>
  <c r="C173" i="1"/>
  <c r="C171" i="1"/>
  <c r="C169" i="1"/>
  <c r="C168" i="1"/>
  <c r="C164" i="1"/>
  <c r="C163" i="1"/>
  <c r="C161" i="1"/>
  <c r="C160" i="1"/>
  <c r="C159" i="1"/>
  <c r="C155" i="1"/>
  <c r="C153" i="1"/>
  <c r="B150" i="1"/>
  <c r="B149" i="1"/>
  <c r="C147" i="1"/>
  <c r="C146" i="1"/>
  <c r="C38" i="1"/>
  <c r="C117" i="1"/>
  <c r="C115" i="1"/>
  <c r="C113" i="1"/>
  <c r="C112" i="1"/>
  <c r="C109" i="1"/>
  <c r="C107" i="1"/>
  <c r="C106" i="1"/>
  <c r="C104" i="1"/>
  <c r="C103" i="1"/>
  <c r="C102" i="1"/>
  <c r="C76" i="1"/>
  <c r="C74" i="1"/>
  <c r="C72" i="1"/>
  <c r="C71" i="1"/>
  <c r="C68" i="1"/>
  <c r="C66" i="1"/>
  <c r="C65" i="1"/>
  <c r="C63" i="1"/>
  <c r="C62" i="1"/>
  <c r="C61" i="1"/>
  <c r="C60" i="1"/>
  <c r="C36" i="1"/>
  <c r="B33" i="1"/>
  <c r="B32" i="1"/>
  <c r="C30" i="1"/>
  <c r="C29" i="1"/>
  <c r="C14" i="1"/>
  <c r="C464" i="4"/>
  <c r="C462" i="4"/>
  <c r="C461" i="4"/>
  <c r="C447" i="4"/>
  <c r="C449" i="4" s="1"/>
  <c r="C456" i="4" s="1"/>
  <c r="C435" i="4"/>
  <c r="C434" i="4"/>
  <c r="C422" i="4"/>
  <c r="C425" i="4" s="1"/>
  <c r="B422" i="4"/>
  <c r="B425" i="4" s="1"/>
  <c r="B427" i="4" s="1"/>
  <c r="B429" i="4" s="1"/>
  <c r="C416" i="4"/>
  <c r="B416" i="4"/>
  <c r="C411" i="4"/>
  <c r="B411" i="4"/>
  <c r="C405" i="4"/>
  <c r="B405" i="4"/>
  <c r="C402" i="4"/>
  <c r="C441" i="4" s="1"/>
  <c r="B402" i="4"/>
  <c r="B441" i="4" s="1"/>
  <c r="B391" i="4"/>
  <c r="B390" i="4"/>
  <c r="B387" i="4"/>
  <c r="B377" i="4"/>
  <c r="B376" i="4"/>
  <c r="B357" i="4"/>
  <c r="B360" i="4" s="1"/>
  <c r="B375" i="4" s="1"/>
  <c r="B378" i="4" s="1"/>
  <c r="B352" i="4"/>
  <c r="D351" i="4"/>
  <c r="C350" i="4"/>
  <c r="C352" i="4" s="1"/>
  <c r="D349" i="4"/>
  <c r="B389" i="4" s="1"/>
  <c r="D347" i="4"/>
  <c r="B388" i="4" s="1"/>
  <c r="C346" i="4"/>
  <c r="D346" i="4" s="1"/>
  <c r="B381" i="4" s="1"/>
  <c r="B346" i="4"/>
  <c r="B348" i="4" s="1"/>
  <c r="D345" i="4"/>
  <c r="D344" i="4"/>
  <c r="C341" i="4"/>
  <c r="B341" i="4"/>
  <c r="D341" i="4" s="1"/>
  <c r="D340" i="4"/>
  <c r="D339" i="4"/>
  <c r="B383" i="4" s="1"/>
  <c r="C338" i="4"/>
  <c r="D338" i="4" s="1"/>
  <c r="B380" i="4" s="1"/>
  <c r="B382" i="4" s="1"/>
  <c r="B338" i="4"/>
  <c r="D337" i="4"/>
  <c r="D336" i="4"/>
  <c r="D335" i="4"/>
  <c r="D334" i="4"/>
  <c r="B321" i="4"/>
  <c r="B320" i="4"/>
  <c r="B323" i="4" s="1"/>
  <c r="B316" i="4"/>
  <c r="B313" i="4"/>
  <c r="B312" i="4"/>
  <c r="B311" i="4"/>
  <c r="B310" i="4"/>
  <c r="B307" i="4"/>
  <c r="B306" i="4"/>
  <c r="B305" i="4"/>
  <c r="E283" i="4"/>
  <c r="E285" i="4" s="1"/>
  <c r="D283" i="4"/>
  <c r="D285" i="4" s="1"/>
  <c r="C283" i="4"/>
  <c r="C285" i="4" s="1"/>
  <c r="B283" i="4"/>
  <c r="B285" i="4" s="1"/>
  <c r="E264" i="4"/>
  <c r="E277" i="4" s="1"/>
  <c r="D264" i="4"/>
  <c r="D277" i="4" s="1"/>
  <c r="E263" i="4"/>
  <c r="D263" i="4"/>
  <c r="E262" i="4"/>
  <c r="D262" i="4"/>
  <c r="E261" i="4"/>
  <c r="D261" i="4"/>
  <c r="E260" i="4"/>
  <c r="D260" i="4"/>
  <c r="E259" i="4"/>
  <c r="E276" i="4" s="1"/>
  <c r="D259" i="4"/>
  <c r="D276" i="4" s="1"/>
  <c r="E258" i="4"/>
  <c r="D258" i="4"/>
  <c r="E257" i="4"/>
  <c r="E275" i="4" s="1"/>
  <c r="D257" i="4"/>
  <c r="D275" i="4" s="1"/>
  <c r="E256" i="4"/>
  <c r="D256" i="4"/>
  <c r="E255" i="4"/>
  <c r="D255" i="4"/>
  <c r="E244" i="4"/>
  <c r="D244" i="4"/>
  <c r="E242" i="4"/>
  <c r="D242" i="4"/>
  <c r="E241" i="4"/>
  <c r="D241" i="4"/>
  <c r="C239" i="4"/>
  <c r="E239" i="4" s="1"/>
  <c r="B239" i="4"/>
  <c r="D239" i="4" s="1"/>
  <c r="E238" i="4"/>
  <c r="D238" i="4"/>
  <c r="E237" i="4"/>
  <c r="D237" i="4"/>
  <c r="E236" i="4"/>
  <c r="D236" i="4"/>
  <c r="C235" i="4"/>
  <c r="C240" i="4" s="1"/>
  <c r="B235" i="4"/>
  <c r="B240" i="4" s="1"/>
  <c r="E234" i="4"/>
  <c r="D234" i="4"/>
  <c r="E233" i="4"/>
  <c r="C223" i="4"/>
  <c r="C219" i="4"/>
  <c r="C218" i="4"/>
  <c r="C217" i="4"/>
  <c r="C216" i="4"/>
  <c r="C213" i="4"/>
  <c r="C209" i="4"/>
  <c r="C208" i="4"/>
  <c r="C207" i="4"/>
  <c r="C206" i="4"/>
  <c r="C204" i="4"/>
  <c r="C210" i="4" s="1"/>
  <c r="C176" i="4"/>
  <c r="C175" i="4"/>
  <c r="C177" i="4" s="1"/>
  <c r="C173" i="4"/>
  <c r="C171" i="4"/>
  <c r="C170" i="4"/>
  <c r="C172" i="4" s="1"/>
  <c r="C174" i="4" s="1"/>
  <c r="C167" i="4"/>
  <c r="C165" i="4"/>
  <c r="C164" i="4"/>
  <c r="C166" i="4" s="1"/>
  <c r="C162" i="4"/>
  <c r="C161" i="4"/>
  <c r="C163" i="4" s="1"/>
  <c r="C156" i="4"/>
  <c r="C154" i="4"/>
  <c r="B151" i="4"/>
  <c r="B150" i="4"/>
  <c r="C152" i="4" s="1"/>
  <c r="C148" i="4"/>
  <c r="C147" i="4"/>
  <c r="C149" i="4" s="1"/>
  <c r="C153" i="4" s="1"/>
  <c r="C155" i="4" s="1"/>
  <c r="C157" i="4" s="1"/>
  <c r="C117" i="4"/>
  <c r="C115" i="4"/>
  <c r="C113" i="4"/>
  <c r="C112" i="4"/>
  <c r="C109" i="4"/>
  <c r="C107" i="4"/>
  <c r="C106" i="4"/>
  <c r="C104" i="4"/>
  <c r="C103" i="4"/>
  <c r="C102" i="4"/>
  <c r="C76" i="4"/>
  <c r="C74" i="4"/>
  <c r="C72" i="4"/>
  <c r="C71" i="4"/>
  <c r="C73" i="4" s="1"/>
  <c r="C75" i="4" s="1"/>
  <c r="C68" i="4"/>
  <c r="C66" i="4"/>
  <c r="C65" i="4"/>
  <c r="C63" i="4"/>
  <c r="C62" i="4"/>
  <c r="C61" i="4"/>
  <c r="C60" i="4"/>
  <c r="C64" i="4" s="1"/>
  <c r="C38" i="4"/>
  <c r="D38" i="4" s="1"/>
  <c r="C36" i="4"/>
  <c r="B33" i="4"/>
  <c r="D33" i="4" s="1"/>
  <c r="B32" i="4"/>
  <c r="C30" i="4"/>
  <c r="D30" i="4" s="1"/>
  <c r="C29" i="4"/>
  <c r="C14" i="4"/>
  <c r="C220" i="4" l="1"/>
  <c r="B417" i="4"/>
  <c r="C34" i="4"/>
  <c r="D34" i="4" s="1"/>
  <c r="C67" i="4"/>
  <c r="C69" i="4" s="1"/>
  <c r="B308" i="4"/>
  <c r="C417" i="4"/>
  <c r="C608" i="1"/>
  <c r="C222" i="4"/>
  <c r="C224" i="4" s="1"/>
  <c r="D36" i="4"/>
  <c r="B314" i="4"/>
  <c r="C342" i="4"/>
  <c r="B581" i="1"/>
  <c r="B967" i="1"/>
  <c r="B1006" i="1"/>
  <c r="C31" i="4"/>
  <c r="D31" i="4" s="1"/>
  <c r="B942" i="1"/>
  <c r="C570" i="1"/>
  <c r="B622" i="1" s="1"/>
  <c r="C625" i="1" s="1"/>
  <c r="C931" i="1"/>
  <c r="D30" i="1"/>
  <c r="D33" i="1"/>
  <c r="E823" i="1"/>
  <c r="D823" i="1"/>
  <c r="D307" i="1"/>
  <c r="C31" i="1"/>
  <c r="C34" i="1"/>
  <c r="D34" i="1" s="1"/>
  <c r="C114" i="1"/>
  <c r="C379" i="1"/>
  <c r="C431" i="1"/>
  <c r="C510" i="1"/>
  <c r="C512" i="1" s="1"/>
  <c r="C551" i="1"/>
  <c r="C603" i="1"/>
  <c r="C606" i="1"/>
  <c r="C610" i="1"/>
  <c r="C688" i="1"/>
  <c r="C690" i="1" s="1"/>
  <c r="C692" i="1" s="1"/>
  <c r="C725" i="1"/>
  <c r="B912" i="1"/>
  <c r="D930" i="1"/>
  <c r="D29" i="1"/>
  <c r="D32" i="1"/>
  <c r="C64" i="1"/>
  <c r="C69" i="1" s="1"/>
  <c r="C67" i="1"/>
  <c r="C108" i="1"/>
  <c r="C148" i="1"/>
  <c r="C151" i="1"/>
  <c r="C162" i="1"/>
  <c r="C166" i="1" s="1"/>
  <c r="C246" i="1"/>
  <c r="C249" i="1"/>
  <c r="C254" i="1"/>
  <c r="D305" i="1"/>
  <c r="D308" i="1"/>
  <c r="D313" i="1"/>
  <c r="C334" i="1"/>
  <c r="C336" i="1" s="1"/>
  <c r="C605" i="1"/>
  <c r="C628" i="1"/>
  <c r="C631" i="1"/>
  <c r="C779" i="1"/>
  <c r="B784" i="1" s="1"/>
  <c r="B785" i="1" s="1"/>
  <c r="D937" i="1"/>
  <c r="D311" i="1"/>
  <c r="C621" i="1"/>
  <c r="C616" i="1"/>
  <c r="C619" i="1"/>
  <c r="C630" i="1"/>
  <c r="B897" i="1"/>
  <c r="B903" i="1"/>
  <c r="B981" i="1"/>
  <c r="B831" i="1"/>
  <c r="D831" i="1" s="1"/>
  <c r="C942" i="1"/>
  <c r="D941" i="1"/>
  <c r="C831" i="1"/>
  <c r="E831" i="1" s="1"/>
  <c r="C1032" i="1"/>
  <c r="D1030" i="1"/>
  <c r="C1022" i="1"/>
  <c r="C1025" i="1" s="1"/>
  <c r="C1042" i="1" s="1"/>
  <c r="C1016" i="1"/>
  <c r="C1018" i="1" s="1"/>
  <c r="C1052" i="1" s="1"/>
  <c r="C1054" i="1" s="1"/>
  <c r="D927" i="1"/>
  <c r="B969" i="1" s="1"/>
  <c r="B931" i="1"/>
  <c r="D939" i="1"/>
  <c r="B951" i="1"/>
  <c r="B953" i="1" s="1"/>
  <c r="B956" i="1" s="1"/>
  <c r="B958" i="1" s="1"/>
  <c r="C995" i="1"/>
  <c r="B1031" i="1"/>
  <c r="D1031" i="1" s="1"/>
  <c r="D935" i="1"/>
  <c r="B970" i="1" s="1"/>
  <c r="B995" i="1"/>
  <c r="C760" i="1"/>
  <c r="B761" i="1"/>
  <c r="C761" i="1"/>
  <c r="C765" i="1" s="1"/>
  <c r="B810" i="1"/>
  <c r="C809" i="1"/>
  <c r="C810" i="1" s="1"/>
  <c r="C813" i="1" s="1"/>
  <c r="C73" i="1"/>
  <c r="C75" i="1" s="1"/>
  <c r="C165" i="1"/>
  <c r="C170" i="1"/>
  <c r="C172" i="1" s="1"/>
  <c r="C206" i="1"/>
  <c r="C306" i="1"/>
  <c r="C309" i="1"/>
  <c r="D309" i="1" s="1"/>
  <c r="C325" i="1"/>
  <c r="C328" i="1"/>
  <c r="C339" i="1"/>
  <c r="D304" i="1"/>
  <c r="C370" i="1"/>
  <c r="C422" i="1"/>
  <c r="C476" i="1"/>
  <c r="C478" i="1" s="1"/>
  <c r="C481" i="1" s="1"/>
  <c r="C541" i="1"/>
  <c r="C597" i="1"/>
  <c r="C174" i="1"/>
  <c r="C175" i="1" s="1"/>
  <c r="C176" i="1" s="1"/>
  <c r="C245" i="1"/>
  <c r="C252" i="1"/>
  <c r="B604" i="1"/>
  <c r="C604" i="1" s="1"/>
  <c r="B618" i="1"/>
  <c r="C618" i="1" s="1"/>
  <c r="C602" i="1"/>
  <c r="C615" i="1"/>
  <c r="B698" i="1"/>
  <c r="D669" i="1"/>
  <c r="D666" i="1"/>
  <c r="B697" i="1"/>
  <c r="D675" i="1"/>
  <c r="C678" i="1"/>
  <c r="D678" i="1" s="1"/>
  <c r="C591" i="1"/>
  <c r="B607" i="1"/>
  <c r="C607" i="1" s="1"/>
  <c r="C638" i="1"/>
  <c r="C581" i="1"/>
  <c r="B633" i="1" s="1"/>
  <c r="C633" i="1" s="1"/>
  <c r="B250" i="1"/>
  <c r="C250" i="1" s="1"/>
  <c r="C209" i="1"/>
  <c r="C221" i="1"/>
  <c r="C236" i="1"/>
  <c r="B247" i="1"/>
  <c r="C247" i="1" s="1"/>
  <c r="B258" i="1"/>
  <c r="B260" i="1"/>
  <c r="B264" i="1"/>
  <c r="B269" i="1"/>
  <c r="B271" i="1"/>
  <c r="B273" i="1"/>
  <c r="B275" i="1"/>
  <c r="C224" i="1"/>
  <c r="C231" i="1"/>
  <c r="C35" i="1"/>
  <c r="C37" i="1" s="1"/>
  <c r="C39" i="1" s="1"/>
  <c r="D31" i="1"/>
  <c r="D36" i="1"/>
  <c r="D38" i="1"/>
  <c r="C105" i="1"/>
  <c r="C35" i="4"/>
  <c r="C81" i="4"/>
  <c r="D29" i="4"/>
  <c r="D32" i="4"/>
  <c r="C178" i="4"/>
  <c r="B243" i="4"/>
  <c r="D240" i="4"/>
  <c r="D352" i="4"/>
  <c r="B353" i="4"/>
  <c r="B384" i="4"/>
  <c r="C180" i="4"/>
  <c r="C168" i="4"/>
  <c r="C181" i="4" s="1"/>
  <c r="C243" i="4"/>
  <c r="E240" i="4"/>
  <c r="B392" i="4"/>
  <c r="C443" i="4"/>
  <c r="D441" i="4"/>
  <c r="C433" i="4"/>
  <c r="C436" i="4" s="1"/>
  <c r="C453" i="4" s="1"/>
  <c r="C427" i="4"/>
  <c r="C429" i="4" s="1"/>
  <c r="C463" i="4" s="1"/>
  <c r="C465" i="4" s="1"/>
  <c r="C105" i="4"/>
  <c r="C108" i="4"/>
  <c r="C114" i="4"/>
  <c r="D235" i="4"/>
  <c r="B267" i="4"/>
  <c r="B268" i="4"/>
  <c r="B269" i="4"/>
  <c r="B342" i="4"/>
  <c r="D342" i="4" s="1"/>
  <c r="C348" i="4"/>
  <c r="D348" i="4" s="1"/>
  <c r="D350" i="4"/>
  <c r="B362" i="4"/>
  <c r="B364" i="4" s="1"/>
  <c r="B367" i="4" s="1"/>
  <c r="B369" i="4" s="1"/>
  <c r="C406" i="4"/>
  <c r="B442" i="4"/>
  <c r="D442" i="4" s="1"/>
  <c r="E235" i="4"/>
  <c r="C267" i="4"/>
  <c r="C268" i="4"/>
  <c r="C269" i="4"/>
  <c r="B406" i="4"/>
  <c r="C79" i="4" l="1"/>
  <c r="C78" i="4" s="1"/>
  <c r="C77" i="4" s="1"/>
  <c r="C82" i="4"/>
  <c r="C622" i="1"/>
  <c r="C553" i="1"/>
  <c r="C555" i="1" s="1"/>
  <c r="C626" i="1"/>
  <c r="B317" i="4"/>
  <c r="C433" i="1"/>
  <c r="D942" i="1"/>
  <c r="C632" i="1"/>
  <c r="C620" i="1"/>
  <c r="D931" i="1"/>
  <c r="C598" i="1"/>
  <c r="C627" i="1"/>
  <c r="C617" i="1"/>
  <c r="C381" i="1"/>
  <c r="C383" i="1" s="1"/>
  <c r="C330" i="1"/>
  <c r="D324" i="1" s="1"/>
  <c r="C784" i="1"/>
  <c r="C785" i="1" s="1"/>
  <c r="C789" i="1" s="1"/>
  <c r="B971" i="1"/>
  <c r="B973" i="1" s="1"/>
  <c r="B906" i="1"/>
  <c r="C340" i="1"/>
  <c r="C210" i="1"/>
  <c r="C212" i="1" s="1"/>
  <c r="C214" i="1" s="1"/>
  <c r="C342" i="1"/>
  <c r="D1032" i="1"/>
  <c r="C1044" i="1" s="1"/>
  <c r="B1032" i="1"/>
  <c r="C152" i="1"/>
  <c r="C154" i="1" s="1"/>
  <c r="C156" i="1" s="1"/>
  <c r="B863" i="1"/>
  <c r="B836" i="1"/>
  <c r="B864" i="1"/>
  <c r="B837" i="1"/>
  <c r="C1046" i="1"/>
  <c r="C833" i="1"/>
  <c r="E833" i="1" s="1"/>
  <c r="B833" i="1"/>
  <c r="D833" i="1" s="1"/>
  <c r="C79" i="1"/>
  <c r="C78" i="1" s="1"/>
  <c r="C77" i="1" s="1"/>
  <c r="C310" i="1"/>
  <c r="D306" i="1"/>
  <c r="C82" i="1"/>
  <c r="D338" i="1"/>
  <c r="C81" i="1"/>
  <c r="D322" i="1"/>
  <c r="D327" i="1"/>
  <c r="C593" i="1"/>
  <c r="B609" i="1"/>
  <c r="C609" i="1" s="1"/>
  <c r="C233" i="1"/>
  <c r="B272" i="1"/>
  <c r="B277" i="1"/>
  <c r="B265" i="1"/>
  <c r="B251" i="1"/>
  <c r="C251" i="1" s="1"/>
  <c r="B262" i="1"/>
  <c r="C240" i="1"/>
  <c r="C225" i="1"/>
  <c r="C116" i="1"/>
  <c r="C110" i="1"/>
  <c r="D35" i="1"/>
  <c r="E269" i="4"/>
  <c r="D269" i="4"/>
  <c r="E267" i="4"/>
  <c r="D267" i="4"/>
  <c r="C116" i="4"/>
  <c r="C110" i="4"/>
  <c r="D105" i="4" s="1"/>
  <c r="D443" i="4"/>
  <c r="C455" i="4" s="1"/>
  <c r="C276" i="4"/>
  <c r="C249" i="4"/>
  <c r="B276" i="4"/>
  <c r="B249" i="4"/>
  <c r="D169" i="4"/>
  <c r="E268" i="4"/>
  <c r="D268" i="4"/>
  <c r="C275" i="4"/>
  <c r="C248" i="4"/>
  <c r="B275" i="4"/>
  <c r="B248" i="4"/>
  <c r="D108" i="4"/>
  <c r="C457" i="4"/>
  <c r="C245" i="4"/>
  <c r="E245" i="4" s="1"/>
  <c r="E243" i="4"/>
  <c r="B443" i="4"/>
  <c r="C353" i="4"/>
  <c r="D353" i="4" s="1"/>
  <c r="B245" i="4"/>
  <c r="D245" i="4" s="1"/>
  <c r="D243" i="4"/>
  <c r="C37" i="4"/>
  <c r="D35" i="4"/>
  <c r="D328" i="1" l="1"/>
  <c r="D339" i="1"/>
  <c r="D340" i="1"/>
  <c r="D330" i="1"/>
  <c r="D337" i="1"/>
  <c r="D329" i="1"/>
  <c r="D335" i="1"/>
  <c r="D332" i="1"/>
  <c r="D326" i="1"/>
  <c r="C343" i="1"/>
  <c r="D336" i="1"/>
  <c r="D333" i="1"/>
  <c r="D325" i="1"/>
  <c r="D323" i="1"/>
  <c r="D334" i="1"/>
  <c r="B865" i="1"/>
  <c r="B838" i="1"/>
  <c r="C865" i="1"/>
  <c r="C838" i="1"/>
  <c r="C312" i="1"/>
  <c r="D310" i="1"/>
  <c r="C649" i="1"/>
  <c r="C650" i="1" s="1"/>
  <c r="B611" i="1"/>
  <c r="C611" i="1" s="1"/>
  <c r="C241" i="1"/>
  <c r="C237" i="1"/>
  <c r="B274" i="1"/>
  <c r="B266" i="1"/>
  <c r="C272" i="1" s="1"/>
  <c r="B253" i="1"/>
  <c r="C253" i="1" s="1"/>
  <c r="D39" i="1"/>
  <c r="D37" i="1"/>
  <c r="D110" i="1"/>
  <c r="C120" i="1"/>
  <c r="D116" i="1" s="1"/>
  <c r="D104" i="1"/>
  <c r="D103" i="1"/>
  <c r="D109" i="1"/>
  <c r="D102" i="1"/>
  <c r="D107" i="1"/>
  <c r="D106" i="1"/>
  <c r="D108" i="1"/>
  <c r="D105" i="1"/>
  <c r="B277" i="4"/>
  <c r="B250" i="4"/>
  <c r="E248" i="4"/>
  <c r="D248" i="4"/>
  <c r="D110" i="4"/>
  <c r="C120" i="4"/>
  <c r="D116" i="4" s="1"/>
  <c r="D106" i="4"/>
  <c r="D104" i="4"/>
  <c r="D103" i="4"/>
  <c r="D109" i="4"/>
  <c r="D102" i="4"/>
  <c r="D107" i="4"/>
  <c r="C39" i="4"/>
  <c r="D39" i="4" s="1"/>
  <c r="D37" i="4"/>
  <c r="C277" i="4"/>
  <c r="C250" i="4"/>
  <c r="E249" i="4"/>
  <c r="D249" i="4"/>
  <c r="C274" i="1" l="1"/>
  <c r="C262" i="1"/>
  <c r="C837" i="1"/>
  <c r="C864" i="1"/>
  <c r="C863" i="1"/>
  <c r="C836" i="1"/>
  <c r="E838" i="1"/>
  <c r="D838" i="1"/>
  <c r="C314" i="1"/>
  <c r="D312" i="1"/>
  <c r="C266" i="1"/>
  <c r="C276" i="1"/>
  <c r="C259" i="1"/>
  <c r="C270" i="1"/>
  <c r="C268" i="1"/>
  <c r="C263" i="1"/>
  <c r="C261" i="1"/>
  <c r="C275" i="1"/>
  <c r="C264" i="1"/>
  <c r="C269" i="1"/>
  <c r="C260" i="1"/>
  <c r="C271" i="1"/>
  <c r="C258" i="1"/>
  <c r="C273" i="1"/>
  <c r="C277" i="1"/>
  <c r="C265" i="1"/>
  <c r="C636" i="1"/>
  <c r="C642" i="1" s="1"/>
  <c r="C652" i="1" s="1"/>
  <c r="C654" i="1" s="1"/>
  <c r="B255" i="1"/>
  <c r="B278" i="1"/>
  <c r="C278" i="1" s="1"/>
  <c r="D120" i="1"/>
  <c r="C119" i="1"/>
  <c r="D112" i="1"/>
  <c r="D117" i="1"/>
  <c r="D115" i="1"/>
  <c r="D113" i="1"/>
  <c r="D114" i="1"/>
  <c r="D120" i="4"/>
  <c r="C119" i="4"/>
  <c r="D113" i="4"/>
  <c r="D112" i="4"/>
  <c r="D117" i="4"/>
  <c r="D115" i="4"/>
  <c r="D114" i="4"/>
  <c r="E250" i="4"/>
  <c r="D250" i="4"/>
  <c r="D837" i="1" l="1"/>
  <c r="E837" i="1"/>
  <c r="C255" i="1"/>
  <c r="D836" i="1"/>
  <c r="E836" i="1"/>
  <c r="B317" i="1"/>
  <c r="D314" i="1"/>
  <c r="D119" i="1"/>
  <c r="C118" i="1"/>
  <c r="D118" i="1" s="1"/>
  <c r="D119" i="4"/>
  <c r="C118" i="4"/>
  <c r="D118" i="4" s="1"/>
  <c r="D863" i="1" l="1"/>
  <c r="B855" i="1"/>
  <c r="D864" i="1"/>
  <c r="B856" i="1"/>
  <c r="D865" i="1"/>
  <c r="B857" i="1"/>
  <c r="E865" i="1" l="1"/>
  <c r="C857" i="1"/>
  <c r="E863" i="1"/>
  <c r="C855" i="1"/>
  <c r="E864" i="1"/>
  <c r="C856" i="1"/>
  <c r="E856" i="1" l="1"/>
  <c r="D856" i="1"/>
  <c r="D855" i="1"/>
  <c r="E855" i="1"/>
  <c r="D857" i="1"/>
  <c r="E857" i="1"/>
</calcChain>
</file>

<file path=xl/sharedStrings.xml><?xml version="1.0" encoding="utf-8"?>
<sst xmlns="http://schemas.openxmlformats.org/spreadsheetml/2006/main" count="1318" uniqueCount="382">
  <si>
    <t>CHAPTER 3 NEW PROBLEMS</t>
  </si>
  <si>
    <t xml:space="preserve">UNDERSTANDING FINANCIAL STATEMENTS </t>
  </si>
  <si>
    <t>AND CASH FLOW</t>
  </si>
  <si>
    <t xml:space="preserve"> 3-1.</t>
  </si>
  <si>
    <t>WORKING WITH INCOME STATEMENT</t>
  </si>
  <si>
    <t>DATA</t>
  </si>
  <si>
    <t>Net income</t>
  </si>
  <si>
    <t>Shares outstanding</t>
  </si>
  <si>
    <t>Solution</t>
  </si>
  <si>
    <t>Earnings per share</t>
  </si>
  <si>
    <t>3-2.</t>
  </si>
  <si>
    <t>Sales</t>
  </si>
  <si>
    <t>Cost of goods sold</t>
  </si>
  <si>
    <t>General and administrative expenses</t>
  </si>
  <si>
    <t>Depreciation expenses</t>
  </si>
  <si>
    <t>Interest expense</t>
  </si>
  <si>
    <t>Income taxes</t>
  </si>
  <si>
    <t>Income Statement and Common-Sized Income Statement:</t>
  </si>
  <si>
    <t xml:space="preserve">Sales </t>
  </si>
  <si>
    <t xml:space="preserve">Cost of Goods sold </t>
  </si>
  <si>
    <t>Gross Profits</t>
  </si>
  <si>
    <t>General &amp; Admin expenses</t>
  </si>
  <si>
    <t>Depreciation expense</t>
  </si>
  <si>
    <t xml:space="preserve">Total operating expense </t>
  </si>
  <si>
    <t>Operating income (EBIT)</t>
  </si>
  <si>
    <t xml:space="preserve">Interest expense </t>
  </si>
  <si>
    <t xml:space="preserve">Earnings before taxes </t>
  </si>
  <si>
    <t>Taxes (40%)</t>
  </si>
  <si>
    <t xml:space="preserve">Net Income  </t>
  </si>
  <si>
    <t>3-3.</t>
  </si>
  <si>
    <t>WORKING WITH BALANCE SHEET</t>
  </si>
  <si>
    <t>Cash</t>
  </si>
  <si>
    <t>Account receivables</t>
  </si>
  <si>
    <t>Accounts payable</t>
  </si>
  <si>
    <t>Short-term notes payable</t>
  </si>
  <si>
    <t>Inventories</t>
  </si>
  <si>
    <t>Gross fixed assets</t>
  </si>
  <si>
    <t>Other current assets</t>
  </si>
  <si>
    <t>Accumulated depreciation</t>
  </si>
  <si>
    <t>Long-term debt</t>
  </si>
  <si>
    <t>Common stock</t>
  </si>
  <si>
    <t>Other assets</t>
  </si>
  <si>
    <t>Retained earnings</t>
  </si>
  <si>
    <t>?</t>
  </si>
  <si>
    <t>Balance Sheet:</t>
  </si>
  <si>
    <t xml:space="preserve">Cash </t>
  </si>
  <si>
    <t xml:space="preserve">Accounts receivable </t>
  </si>
  <si>
    <t xml:space="preserve">Inventory </t>
  </si>
  <si>
    <t xml:space="preserve">   Total current assets </t>
  </si>
  <si>
    <t xml:space="preserve">Gross Buildings and equipment </t>
  </si>
  <si>
    <t xml:space="preserve">Accumulated Depreciation </t>
  </si>
  <si>
    <t xml:space="preserve">   Net fixed assets</t>
  </si>
  <si>
    <t xml:space="preserve">Total assets </t>
  </si>
  <si>
    <t xml:space="preserve">Notes payable </t>
  </si>
  <si>
    <t xml:space="preserve">Accounts payable </t>
  </si>
  <si>
    <t xml:space="preserve">Total current liabilities </t>
  </si>
  <si>
    <t xml:space="preserve">Long-term debt </t>
  </si>
  <si>
    <t xml:space="preserve">   Total Liabilities  </t>
  </si>
  <si>
    <t xml:space="preserve">Common Stock </t>
  </si>
  <si>
    <t xml:space="preserve">Retained earnings </t>
  </si>
  <si>
    <t xml:space="preserve">   Total equity</t>
  </si>
  <si>
    <t xml:space="preserve">Total liabilities and equity </t>
  </si>
  <si>
    <t xml:space="preserve">Net Working Capital = </t>
  </si>
  <si>
    <t xml:space="preserve">Debt Ratio = </t>
  </si>
  <si>
    <t>3-4.</t>
  </si>
  <si>
    <t>3-7.</t>
  </si>
  <si>
    <t>WORKING WITH INCOME STATEMENT AND BALANCE SHEET</t>
  </si>
  <si>
    <t>Marketing, general and administrative expenses</t>
  </si>
  <si>
    <t>Income Statement:</t>
  </si>
  <si>
    <t>3-13.</t>
  </si>
  <si>
    <t>WORKING WITH STATEMENT OF CASH FLOWS</t>
  </si>
  <si>
    <t xml:space="preserve">Increase in inventories </t>
  </si>
  <si>
    <t xml:space="preserve">Operating income </t>
  </si>
  <si>
    <t xml:space="preserve">Dividends </t>
  </si>
  <si>
    <t xml:space="preserve">Increase in accounts payables </t>
  </si>
  <si>
    <t xml:space="preserve">Increase in common stock </t>
  </si>
  <si>
    <t xml:space="preserve">Depreciation expense </t>
  </si>
  <si>
    <t xml:space="preserve">Increase in accounts receivable </t>
  </si>
  <si>
    <t xml:space="preserve">Increase in long-term debt </t>
  </si>
  <si>
    <t xml:space="preserve">Increase in short-term notes payable </t>
  </si>
  <si>
    <t xml:space="preserve">Increase in gross fixed assets </t>
  </si>
  <si>
    <t>Increase in paid in capital</t>
  </si>
  <si>
    <t xml:space="preserve">Income taxes </t>
  </si>
  <si>
    <t>Beginning cash</t>
  </si>
  <si>
    <t>Cash Flows from Operating Activities</t>
  </si>
  <si>
    <t>Net Income</t>
  </si>
  <si>
    <t>Adjustments:</t>
  </si>
  <si>
    <t xml:space="preserve">   Depreciation</t>
  </si>
  <si>
    <t xml:space="preserve">   Increase in accounts receivable</t>
  </si>
  <si>
    <t xml:space="preserve">   Increase in inventories</t>
  </si>
  <si>
    <t xml:space="preserve">   Increase in account payable</t>
  </si>
  <si>
    <t>Net Cash provided by operating activities</t>
  </si>
  <si>
    <t>Cash Flows from Investing Activities</t>
  </si>
  <si>
    <t xml:space="preserve">   Increase in plant and equipment</t>
  </si>
  <si>
    <t>Cash Flows from Financing Activities</t>
  </si>
  <si>
    <t xml:space="preserve">   Increase in notes payable</t>
  </si>
  <si>
    <t xml:space="preserve">   Increase in long-term debt</t>
  </si>
  <si>
    <t xml:space="preserve">   Issued new common stock</t>
  </si>
  <si>
    <t xml:space="preserve">   Dividends</t>
  </si>
  <si>
    <t>Net cash provided by financing activities</t>
  </si>
  <si>
    <t>Net Decrease in cash</t>
  </si>
  <si>
    <t>Ending cash</t>
  </si>
  <si>
    <t>MINI CASE</t>
  </si>
  <si>
    <t>a.  Comparison of profit margins from 2009 to 2010</t>
  </si>
  <si>
    <t>Time Warner</t>
  </si>
  <si>
    <t>2009</t>
  </si>
  <si>
    <t>Gross profits</t>
  </si>
  <si>
    <t xml:space="preserve">Selling, general, and administrative expenses </t>
  </si>
  <si>
    <t xml:space="preserve">Depreciation and amortization </t>
  </si>
  <si>
    <t>Other operating expenses</t>
  </si>
  <si>
    <t>Total operating expenses</t>
  </si>
  <si>
    <t>Operating income</t>
  </si>
  <si>
    <t xml:space="preserve">Nonoperating income (expenses) </t>
  </si>
  <si>
    <t>Earnings before tax</t>
  </si>
  <si>
    <t>Net income (loss)</t>
  </si>
  <si>
    <t>Increase (Decrease)</t>
  </si>
  <si>
    <t>% Change</t>
  </si>
  <si>
    <t>Gross profit margin</t>
  </si>
  <si>
    <t>Operating profit margin</t>
  </si>
  <si>
    <t>Net profit margin</t>
  </si>
  <si>
    <t>Walt Disney</t>
  </si>
  <si>
    <t>b.  Comparison of profit margins bertween Time Warner and Walt disney</t>
  </si>
  <si>
    <t>c.  Comparison of balance sheets and asset-to-sales relationships</t>
  </si>
  <si>
    <t>Total assers</t>
  </si>
  <si>
    <t>Sales-to-assets</t>
  </si>
  <si>
    <t>3-A1</t>
  </si>
  <si>
    <t>COMPUTING FREE ANDE FINANCING CASH FLOWS</t>
  </si>
  <si>
    <t>increase in inventories</t>
  </si>
  <si>
    <t>Dividends</t>
  </si>
  <si>
    <t>Increase in ACCOUNTS PAYABLE</t>
  </si>
  <si>
    <t>interest expense</t>
  </si>
  <si>
    <t>Increase in common stock</t>
  </si>
  <si>
    <t>depreciation expense</t>
  </si>
  <si>
    <t>Increase in accounts receivable</t>
  </si>
  <si>
    <t>increase in other current assets</t>
  </si>
  <si>
    <t>Increase in gross fixed assets</t>
  </si>
  <si>
    <t>Solution:</t>
  </si>
  <si>
    <t>operating income</t>
  </si>
  <si>
    <t>income taxes</t>
  </si>
  <si>
    <t>Change in net operating working capital</t>
  </si>
  <si>
    <t>Increase in inventories</t>
  </si>
  <si>
    <t>Increase in other current assets</t>
  </si>
  <si>
    <t>Increase in accounts payable</t>
  </si>
  <si>
    <t>increase in fixed assets</t>
  </si>
  <si>
    <t>Free cash flows</t>
  </si>
  <si>
    <t>Financing cash flows</t>
  </si>
  <si>
    <t>3-A2</t>
  </si>
  <si>
    <t>INTERPRETING CASH FLOWS</t>
  </si>
  <si>
    <t>No quantitative solution</t>
  </si>
  <si>
    <t>3-A3</t>
  </si>
  <si>
    <t>COMPUTING FREE AND FINANCING CASH FLOWS</t>
  </si>
  <si>
    <t>change</t>
  </si>
  <si>
    <t>Accounts receivable</t>
  </si>
  <si>
    <t>Inventory</t>
  </si>
  <si>
    <t>Prepaid expenses</t>
  </si>
  <si>
    <t>Total current assets</t>
  </si>
  <si>
    <t>Net fixed assets</t>
  </si>
  <si>
    <t>Total assets</t>
  </si>
  <si>
    <t>Accrued liabilities</t>
  </si>
  <si>
    <t>Total current liabilities</t>
  </si>
  <si>
    <t>Mortgage payable</t>
  </si>
  <si>
    <t>Total debt</t>
  </si>
  <si>
    <t>Preferred stock</t>
  </si>
  <si>
    <t>Total equity</t>
  </si>
  <si>
    <t>Total debt and equity</t>
  </si>
  <si>
    <t>Gross profit</t>
  </si>
  <si>
    <t>Selling, general &amp; administrative</t>
  </si>
  <si>
    <t>Taxes</t>
  </si>
  <si>
    <t>Preferred stock dividend</t>
  </si>
  <si>
    <t>Earnings available to common stockholders</t>
  </si>
  <si>
    <t>Dividends to common stockholders</t>
  </si>
  <si>
    <t>Increase in retained earnings</t>
  </si>
  <si>
    <t>Free Cash Flows :</t>
  </si>
  <si>
    <t>After-tax cash flows from operations</t>
  </si>
  <si>
    <t>Tax expense</t>
  </si>
  <si>
    <t xml:space="preserve">   Increase in current assets</t>
  </si>
  <si>
    <t xml:space="preserve">   Change in non-interest bearing current liabilities</t>
  </si>
  <si>
    <t>Increase in net operating working capital</t>
  </si>
  <si>
    <t xml:space="preserve">    Purchase of fixed assets</t>
  </si>
  <si>
    <t>Financing Cash Flows:</t>
  </si>
  <si>
    <t xml:space="preserve">Repayment of long-term debt </t>
  </si>
  <si>
    <t xml:space="preserve">Increase in preferred stock </t>
  </si>
  <si>
    <t xml:space="preserve">Preferred stock dividends </t>
  </si>
  <si>
    <t xml:space="preserve">Common stock dividends </t>
  </si>
  <si>
    <t>3A-4.</t>
  </si>
  <si>
    <t>COMPUTING FREE CASH FLOWS AND FREE CASH FLOWS ANALYSIS</t>
  </si>
  <si>
    <t>Assets:</t>
  </si>
  <si>
    <t>Accounts Receivable</t>
  </si>
  <si>
    <t xml:space="preserve">  Current assets</t>
  </si>
  <si>
    <t>Plant and equipment</t>
  </si>
  <si>
    <t xml:space="preserve">  Less:  accumulated depreciation</t>
  </si>
  <si>
    <t xml:space="preserve">  Net plant and equipment</t>
  </si>
  <si>
    <t xml:space="preserve">      Total assets</t>
  </si>
  <si>
    <t>Liabilities and Equity:</t>
  </si>
  <si>
    <t>Notes payable--current (9%)</t>
  </si>
  <si>
    <t xml:space="preserve">   Current liabilities</t>
  </si>
  <si>
    <t>Bonds</t>
  </si>
  <si>
    <t>Owners’ equity</t>
  </si>
  <si>
    <t xml:space="preserve">   Common stock</t>
  </si>
  <si>
    <t xml:space="preserve">   Retained earnings</t>
  </si>
  <si>
    <t xml:space="preserve">      Total owners’ equity</t>
  </si>
  <si>
    <t>Total liabilities and owners’ equity</t>
  </si>
  <si>
    <t xml:space="preserve">   Gross profit</t>
  </si>
  <si>
    <t>Operating expenses</t>
  </si>
  <si>
    <t>Depreciation</t>
  </si>
  <si>
    <t>Net operating income</t>
  </si>
  <si>
    <t>Net income before taxes</t>
  </si>
  <si>
    <t>Step 1: Determine the after-tax cash flows from operations</t>
  </si>
  <si>
    <t>Plus depreciation</t>
  </si>
  <si>
    <t>Less income tax expense</t>
  </si>
  <si>
    <t>Step 2: Calculate the change in the net working capital</t>
  </si>
  <si>
    <t>Changes</t>
  </si>
  <si>
    <t xml:space="preserve">Current assets </t>
  </si>
  <si>
    <t xml:space="preserve">Current liabilities </t>
  </si>
  <si>
    <t>Net working capital</t>
  </si>
  <si>
    <t>Step 3: Compute the change in fixed and other assets</t>
  </si>
  <si>
    <t>Change in gross fixed assets</t>
  </si>
  <si>
    <t>Change in other assets</t>
  </si>
  <si>
    <t>Change in gross fixed and other assets</t>
  </si>
  <si>
    <t>Step 4: Wrapping it up</t>
  </si>
  <si>
    <t>Less investments:</t>
  </si>
  <si>
    <t>Investment in net working capital</t>
  </si>
  <si>
    <t>Investment in gross fixed and other assets</t>
  </si>
  <si>
    <t>Cash flows distributed to investors</t>
  </si>
  <si>
    <t>Interest paid to lenders</t>
  </si>
  <si>
    <t>Increase in notes payable</t>
  </si>
  <si>
    <t>Common stock dividends</t>
  </si>
  <si>
    <t>CHAPTER 3 PROBLEMS</t>
  </si>
  <si>
    <t>REVIEW OF FINANCIAL STATEMENTS</t>
  </si>
  <si>
    <t>General and admin. Expenses</t>
  </si>
  <si>
    <t xml:space="preserve">Operating expenses </t>
  </si>
  <si>
    <t xml:space="preserve">Net Sales </t>
  </si>
  <si>
    <t xml:space="preserve">Long-Term Debt </t>
  </si>
  <si>
    <t xml:space="preserve">Buildings and Equipment </t>
  </si>
  <si>
    <t xml:space="preserve">Taxes </t>
  </si>
  <si>
    <t xml:space="preserve">Gross Profit </t>
  </si>
  <si>
    <t>Total operating expense</t>
  </si>
  <si>
    <t xml:space="preserve">Buildings and equipment </t>
  </si>
  <si>
    <t xml:space="preserve">   Net buildings and equipment</t>
  </si>
  <si>
    <t xml:space="preserve">COMPUTING CASH FLOWS </t>
  </si>
  <si>
    <t>Operating Income</t>
  </si>
  <si>
    <t>Interest Expense</t>
  </si>
  <si>
    <t>Increase in net fixed assets</t>
  </si>
  <si>
    <t>Depreciation Expense</t>
  </si>
  <si>
    <t>*Net Income</t>
  </si>
  <si>
    <t xml:space="preserve">   **Increase in gross fixed assets</t>
  </si>
  <si>
    <t xml:space="preserve">   Increase in common stock</t>
  </si>
  <si>
    <t>Decrease in Cash</t>
  </si>
  <si>
    <t>Beginning Cash</t>
  </si>
  <si>
    <t>* Net Income = operating income – interest expense – income taxes</t>
  </si>
  <si>
    <t xml:space="preserve">** The change in gross fixed assets is equal to the change in net fixed assets ($23) plus the </t>
  </si>
  <si>
    <t>depreciation expense for the year of $12, resulting in a change in gross fixed assets of $35.</t>
  </si>
  <si>
    <t>Accrued expenses</t>
  </si>
  <si>
    <t xml:space="preserve">Prepaid expenses </t>
  </si>
  <si>
    <t xml:space="preserve">Taxes payable </t>
  </si>
  <si>
    <t>A)</t>
  </si>
  <si>
    <t>B)</t>
  </si>
  <si>
    <t>Common-Sized Income Statement:</t>
  </si>
  <si>
    <t>Common-Sized Balance Sheet:</t>
  </si>
  <si>
    <t xml:space="preserve">STATEMENT OF CASH FLOWS </t>
  </si>
  <si>
    <t>Increase in bank debt</t>
  </si>
  <si>
    <t>Increase in accrued expenses</t>
  </si>
  <si>
    <t xml:space="preserve">   Increase in accrued expenses</t>
  </si>
  <si>
    <t xml:space="preserve">   Increase in gross fixed assets</t>
  </si>
  <si>
    <t xml:space="preserve">   Increase in bank debt</t>
  </si>
  <si>
    <t>Increase in cash</t>
  </si>
  <si>
    <t>* Net Income = operating income – interest expense  – income taxes</t>
  </si>
  <si>
    <t>INTERPRETING FINANCIAL STATEMENTS AND MEASURING CASH FLOWS</t>
  </si>
  <si>
    <t>Common-Sized Balance Sheet</t>
  </si>
  <si>
    <t xml:space="preserve">   Decrease in accounts receivable</t>
  </si>
  <si>
    <t xml:space="preserve">   Decrease in account payable</t>
  </si>
  <si>
    <t>3-8.</t>
  </si>
  <si>
    <t>Marketable Securities</t>
  </si>
  <si>
    <t>Receivables</t>
  </si>
  <si>
    <t>Gross plant and equipment</t>
  </si>
  <si>
    <t xml:space="preserve">    Less: accumulated depreciation</t>
  </si>
  <si>
    <t>Accruals</t>
  </si>
  <si>
    <t>Notes payable</t>
  </si>
  <si>
    <t>Total liabilities and equity</t>
  </si>
  <si>
    <t>Less:  Operating and interest expenses:</t>
  </si>
  <si>
    <t>General and administration</t>
  </si>
  <si>
    <t>Interest</t>
  </si>
  <si>
    <t xml:space="preserve">Depreciation </t>
  </si>
  <si>
    <t xml:space="preserve">   Total Operating and interest expenses</t>
  </si>
  <si>
    <t>Earnings before taxes</t>
  </si>
  <si>
    <t>Less:  Taxes</t>
  </si>
  <si>
    <t>Net income available to common stockholders</t>
  </si>
  <si>
    <t>Less:  Cash dividends</t>
  </si>
  <si>
    <t>Change in Retained earnings</t>
  </si>
  <si>
    <t xml:space="preserve">Net working capital = </t>
  </si>
  <si>
    <t>Statement of Cash Flows</t>
  </si>
  <si>
    <t xml:space="preserve">Cash Flows from Operating Activities </t>
  </si>
  <si>
    <t xml:space="preserve">Adjustments </t>
  </si>
  <si>
    <t xml:space="preserve">     Depreciation</t>
  </si>
  <si>
    <t xml:space="preserve">     Increase in marketable securities</t>
  </si>
  <si>
    <t xml:space="preserve">     Decrease in accounts receivable</t>
  </si>
  <si>
    <t xml:space="preserve">     Prepaid Expenses</t>
  </si>
  <si>
    <t xml:space="preserve">     Increase in inventories (less A/P)</t>
  </si>
  <si>
    <t xml:space="preserve">     Decrease in accruals</t>
  </si>
  <si>
    <t xml:space="preserve">     Decrease in notes payable</t>
  </si>
  <si>
    <t>Net cash provided by operating activities</t>
  </si>
  <si>
    <t xml:space="preserve">     Increase in gross plant and equipment</t>
  </si>
  <si>
    <t xml:space="preserve">     Decrease in debt</t>
  </si>
  <si>
    <t xml:space="preserve">     Dividends</t>
  </si>
  <si>
    <t>Net decrease in cash</t>
  </si>
  <si>
    <t>C)</t>
  </si>
  <si>
    <t>3-9.</t>
  </si>
  <si>
    <t>MEASURING CASH FLOWS</t>
  </si>
  <si>
    <t>Abrahams Manufacturing Company Balance Sheet</t>
  </si>
  <si>
    <t xml:space="preserve">     Total current assets</t>
  </si>
  <si>
    <t>Accumulated Depreciation</t>
  </si>
  <si>
    <t xml:space="preserve">     Total assets</t>
  </si>
  <si>
    <t>Liabilities and Equity</t>
  </si>
  <si>
    <t>Accounts Payable</t>
  </si>
  <si>
    <t xml:space="preserve">     Total current liabilities</t>
  </si>
  <si>
    <t>Mortgage Payable</t>
  </si>
  <si>
    <t xml:space="preserve">     Total liabilities and equity</t>
  </si>
  <si>
    <t>Abrahams Manufacturing Company Income Statement</t>
  </si>
  <si>
    <t>Sales (all credit)</t>
  </si>
  <si>
    <t>Less: cost of goods sold</t>
  </si>
  <si>
    <t>Less: operating expenses</t>
  </si>
  <si>
    <t xml:space="preserve">     General and administrative</t>
  </si>
  <si>
    <t xml:space="preserve">     Total</t>
  </si>
  <si>
    <t>Preferred stock dividends</t>
  </si>
  <si>
    <t>Adjustments</t>
  </si>
  <si>
    <t xml:space="preserve">     Increase in accounts receivable</t>
  </si>
  <si>
    <t xml:space="preserve">     Decrease in inventory</t>
  </si>
  <si>
    <t xml:space="preserve">     Increase in accounts payable</t>
  </si>
  <si>
    <t xml:space="preserve">     Decrease in accrued liabilities</t>
  </si>
  <si>
    <t>Net cash provided from operating activities</t>
  </si>
  <si>
    <t>Net cash used for investing activities</t>
  </si>
  <si>
    <t xml:space="preserve">     Decrease in mortgage payable</t>
  </si>
  <si>
    <t xml:space="preserve">     Increase in preferred stock</t>
  </si>
  <si>
    <t>Net cash provided from financing activities</t>
  </si>
  <si>
    <t>Net increase in cash</t>
  </si>
  <si>
    <t>3-10.</t>
  </si>
  <si>
    <t>CORPORATE INCOME TAX</t>
  </si>
  <si>
    <t>Cost of Goods Sold and Operating Expenses</t>
  </si>
  <si>
    <t>Other Taxable Income and Expenses:</t>
  </si>
  <si>
    <t xml:space="preserve">     Interest Expense</t>
  </si>
  <si>
    <t>Total Taxable Income</t>
  </si>
  <si>
    <t>Tax Computation:</t>
  </si>
  <si>
    <t>Tax rates</t>
  </si>
  <si>
    <t>Income</t>
  </si>
  <si>
    <t>surtax for income between $100,000 and $335,000</t>
  </si>
  <si>
    <t>Tax Liability</t>
  </si>
  <si>
    <t>Cost of Goods Sold</t>
  </si>
  <si>
    <t>Operating Expenses</t>
  </si>
  <si>
    <t xml:space="preserve">     Interest Income</t>
  </si>
  <si>
    <t xml:space="preserve">Total Taxable Income </t>
  </si>
  <si>
    <t>Tax Computation</t>
  </si>
  <si>
    <t>3-12.</t>
  </si>
  <si>
    <t>Gross Profit</t>
  </si>
  <si>
    <t xml:space="preserve">   Cash operating expenses</t>
  </si>
  <si>
    <t xml:space="preserve"> 3-5.</t>
  </si>
  <si>
    <t>3-6.</t>
  </si>
  <si>
    <t>Number of common shares outstanding</t>
  </si>
  <si>
    <t>Dividends per share</t>
  </si>
  <si>
    <t>Problem 3-11 does not have a numerical solution.</t>
  </si>
  <si>
    <t>3-14.</t>
  </si>
  <si>
    <t>3-15.</t>
  </si>
  <si>
    <t>3-16.</t>
  </si>
  <si>
    <t>3-17.</t>
  </si>
  <si>
    <t>3-18.</t>
  </si>
  <si>
    <t>At 12/31/2011 and 12/31/2012</t>
  </si>
  <si>
    <t>For the Year Ended 12/31/2012</t>
  </si>
  <si>
    <t>1.  The only entry in the accumulated depreciation account is for 2012 depreciation.</t>
  </si>
  <si>
    <t>2.  Common stock dividends for 2012</t>
  </si>
  <si>
    <t>Cash, January 1, 2012</t>
  </si>
  <si>
    <t>Cash, December 31, 2012</t>
  </si>
  <si>
    <t>Cash, January1, 2012</t>
  </si>
  <si>
    <t>Changes in the balance sheet:</t>
  </si>
  <si>
    <t>No computations required.</t>
  </si>
  <si>
    <t>3. Net income is computed before dividend payments, or $34,000</t>
  </si>
  <si>
    <t xml:space="preserve">     Preferred stock dividends</t>
  </si>
  <si>
    <t xml:space="preserve">     Common stock dividends</t>
  </si>
  <si>
    <t>5 % surtax for income between $100,000 and $335,000</t>
  </si>
  <si>
    <t>5% surtax for income between $100,000 and $335,000</t>
  </si>
  <si>
    <t>APPENDIX SOLUTIONS</t>
  </si>
  <si>
    <t>Dividends paid to stockholders</t>
  </si>
  <si>
    <t>Net Cash provided by operating activates</t>
  </si>
  <si>
    <t>b.  Comparison of profit margins between Time Warner and Walt Disney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</si>
</sst>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.00"/>
    <numFmt numFmtId="166" formatCode="0.0%"/>
    <numFmt numFmtId="167" formatCode="_(&quot;$&quot;* #,##0_);_(&quot;$&quot;* \(#,##0\);_(&quot;$&quot;* &quot;-&quot;??_);_(@_)"/>
    <numFmt numFmtId="168" formatCode="\$#,##0_);\(\$#,##0\)"/>
    <numFmt numFmtId="169" formatCode="#,##0_ "/>
    <numFmt numFmtId="170" formatCode="[$$-409]#,##0_);[Red]\([$$-409]#,##0\)"/>
    <numFmt numFmtId="171" formatCode="\$#,##0_);[Red]\(\$#,##0\)"/>
    <numFmt numFmtId="172" formatCode="0.00_);\(0.00\)"/>
    <numFmt numFmtId="173" formatCode="&quot;$&quot;#,##0"/>
    <numFmt numFmtId="174" formatCode="0_);\(0\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b/>
      <u/>
      <sz val="12"/>
      <name val="Times New Roman"/>
      <family val="1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u val="double"/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2"/>
      <name val="Times New Roman"/>
      <family val="1"/>
    </font>
    <font>
      <u val="double"/>
      <sz val="12"/>
      <name val="Times New Roman"/>
      <family val="1"/>
    </font>
    <font>
      <sz val="12"/>
      <color rgb="FFFF0000"/>
      <name val="Times New Roman"/>
      <family val="1"/>
    </font>
    <font>
      <u val="singleAccounting"/>
      <sz val="12"/>
      <name val="Times New Roman"/>
      <family val="1"/>
    </font>
    <font>
      <u val="doubleAccounting"/>
      <sz val="12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60">
    <xf numFmtId="0" fontId="0" fillId="0" borderId="0" xfId="0"/>
    <xf numFmtId="0" fontId="3" fillId="0" borderId="0" xfId="4" applyFont="1"/>
    <xf numFmtId="16" fontId="3" fillId="0" borderId="1" xfId="4" applyNumberFormat="1" applyFont="1" applyBorder="1" applyAlignment="1"/>
    <xf numFmtId="164" fontId="3" fillId="0" borderId="1" xfId="5" applyNumberFormat="1" applyFont="1" applyBorder="1" applyAlignment="1">
      <alignment horizontal="right"/>
    </xf>
    <xf numFmtId="0" fontId="3" fillId="0" borderId="1" xfId="4" applyFont="1" applyBorder="1" applyAlignment="1">
      <alignment horizontal="right"/>
    </xf>
    <xf numFmtId="0" fontId="3" fillId="0" borderId="1" xfId="4" applyFont="1" applyBorder="1"/>
    <xf numFmtId="16" fontId="3" fillId="0" borderId="0" xfId="4" applyNumberFormat="1" applyFont="1" applyAlignment="1"/>
    <xf numFmtId="164" fontId="3" fillId="0" borderId="0" xfId="5" applyNumberFormat="1" applyFont="1" applyAlignment="1">
      <alignment horizontal="right"/>
    </xf>
    <xf numFmtId="0" fontId="3" fillId="0" borderId="0" xfId="4" applyFont="1" applyAlignment="1">
      <alignment horizontal="right"/>
    </xf>
    <xf numFmtId="0" fontId="3" fillId="0" borderId="2" xfId="4" applyFont="1" applyBorder="1" applyAlignment="1"/>
    <xf numFmtId="164" fontId="3" fillId="0" borderId="2" xfId="5" applyNumberFormat="1" applyFont="1" applyBorder="1" applyAlignment="1">
      <alignment horizontal="right"/>
    </xf>
    <xf numFmtId="0" fontId="3" fillId="0" borderId="2" xfId="4" applyFont="1" applyBorder="1" applyAlignment="1">
      <alignment horizontal="right"/>
    </xf>
    <xf numFmtId="0" fontId="3" fillId="0" borderId="2" xfId="4" applyFont="1" applyBorder="1"/>
    <xf numFmtId="0" fontId="3" fillId="0" borderId="0" xfId="4" applyFont="1" applyBorder="1" applyAlignment="1"/>
    <xf numFmtId="164" fontId="3" fillId="0" borderId="0" xfId="5" applyNumberFormat="1" applyFont="1" applyBorder="1" applyAlignment="1">
      <alignment horizontal="right"/>
    </xf>
    <xf numFmtId="0" fontId="3" fillId="0" borderId="0" xfId="4" applyFont="1" applyBorder="1" applyAlignment="1">
      <alignment horizontal="right"/>
    </xf>
    <xf numFmtId="0" fontId="3" fillId="0" borderId="0" xfId="4" applyFont="1" applyBorder="1"/>
    <xf numFmtId="0" fontId="3" fillId="0" borderId="0" xfId="4" applyFont="1" applyAlignment="1">
      <alignment horizontal="left"/>
    </xf>
    <xf numFmtId="5" fontId="3" fillId="0" borderId="0" xfId="4" applyNumberFormat="1" applyFont="1" applyAlignment="1">
      <alignment horizontal="right"/>
    </xf>
    <xf numFmtId="37" fontId="3" fillId="0" borderId="0" xfId="5" applyNumberFormat="1" applyFont="1" applyAlignment="1">
      <alignment horizontal="right"/>
    </xf>
    <xf numFmtId="0" fontId="5" fillId="0" borderId="0" xfId="4" applyFont="1" applyAlignment="1"/>
    <xf numFmtId="3" fontId="3" fillId="0" borderId="0" xfId="4" applyNumberFormat="1" applyFont="1" applyAlignment="1">
      <alignment horizontal="center"/>
    </xf>
    <xf numFmtId="165" fontId="3" fillId="0" borderId="0" xfId="4" applyNumberFormat="1" applyFont="1" applyBorder="1" applyAlignment="1">
      <alignment horizontal="right"/>
    </xf>
    <xf numFmtId="0" fontId="3" fillId="0" borderId="1" xfId="4" applyFont="1" applyBorder="1" applyAlignment="1"/>
    <xf numFmtId="2" fontId="3" fillId="0" borderId="0" xfId="4" applyNumberFormat="1" applyFont="1" applyBorder="1"/>
    <xf numFmtId="0" fontId="3" fillId="0" borderId="0" xfId="4" applyFont="1" applyAlignment="1"/>
    <xf numFmtId="6" fontId="3" fillId="0" borderId="0" xfId="4" applyNumberFormat="1" applyFont="1" applyAlignment="1">
      <alignment horizontal="right"/>
    </xf>
    <xf numFmtId="6" fontId="3" fillId="0" borderId="0" xfId="4" applyNumberFormat="1" applyFont="1" applyAlignment="1">
      <alignment horizontal="right" wrapText="1"/>
    </xf>
    <xf numFmtId="3" fontId="3" fillId="0" borderId="0" xfId="4" applyNumberFormat="1" applyFont="1" applyAlignment="1">
      <alignment horizontal="right"/>
    </xf>
    <xf numFmtId="166" fontId="3" fillId="0" borderId="0" xfId="4" applyNumberFormat="1" applyFont="1"/>
    <xf numFmtId="37" fontId="3" fillId="0" borderId="2" xfId="4" applyNumberFormat="1" applyFont="1" applyBorder="1" applyAlignment="1">
      <alignment horizontal="right"/>
    </xf>
    <xf numFmtId="37" fontId="3" fillId="0" borderId="0" xfId="4" applyNumberFormat="1" applyFont="1" applyAlignment="1">
      <alignment horizontal="right"/>
    </xf>
    <xf numFmtId="5" fontId="3" fillId="0" borderId="3" xfId="4" applyNumberFormat="1" applyFont="1" applyBorder="1" applyAlignment="1">
      <alignment horizontal="right"/>
    </xf>
    <xf numFmtId="8" fontId="3" fillId="0" borderId="0" xfId="4" applyNumberFormat="1" applyFont="1" applyAlignment="1">
      <alignment horizontal="right"/>
    </xf>
    <xf numFmtId="8" fontId="3" fillId="0" borderId="0" xfId="4" applyNumberFormat="1" applyFont="1"/>
    <xf numFmtId="5" fontId="3" fillId="0" borderId="0" xfId="6" applyNumberFormat="1" applyFont="1" applyAlignment="1">
      <alignment horizontal="right"/>
    </xf>
    <xf numFmtId="37" fontId="3" fillId="0" borderId="0" xfId="5" applyNumberFormat="1" applyFont="1" applyBorder="1" applyAlignment="1">
      <alignment horizontal="right"/>
    </xf>
    <xf numFmtId="164" fontId="6" fillId="0" borderId="0" xfId="5" applyNumberFormat="1" applyFont="1" applyAlignment="1">
      <alignment horizontal="right"/>
    </xf>
    <xf numFmtId="37" fontId="3" fillId="0" borderId="0" xfId="6" applyNumberFormat="1" applyFont="1" applyFill="1" applyAlignment="1">
      <alignment horizontal="right"/>
    </xf>
    <xf numFmtId="0" fontId="6" fillId="0" borderId="0" xfId="4" applyFont="1" applyAlignment="1">
      <alignment horizontal="right"/>
    </xf>
    <xf numFmtId="0" fontId="3" fillId="0" borderId="0" xfId="4" applyFont="1" applyFill="1" applyAlignment="1">
      <alignment horizontal="right"/>
    </xf>
    <xf numFmtId="2" fontId="3" fillId="0" borderId="0" xfId="4" applyNumberFormat="1" applyFont="1" applyFill="1" applyBorder="1"/>
    <xf numFmtId="2" fontId="3" fillId="0" borderId="0" xfId="4" applyNumberFormat="1" applyFont="1" applyFill="1" applyBorder="1" applyAlignment="1">
      <alignment horizontal="left" wrapText="1"/>
    </xf>
    <xf numFmtId="37" fontId="3" fillId="0" borderId="0" xfId="6" applyNumberFormat="1" applyFont="1" applyBorder="1" applyAlignment="1">
      <alignment horizontal="right"/>
    </xf>
    <xf numFmtId="0" fontId="3" fillId="0" borderId="0" xfId="4" applyFont="1" applyBorder="1" applyAlignment="1">
      <alignment wrapText="1"/>
    </xf>
    <xf numFmtId="37" fontId="3" fillId="0" borderId="4" xfId="6" applyNumberFormat="1" applyFont="1" applyBorder="1" applyAlignment="1">
      <alignment horizontal="right"/>
    </xf>
    <xf numFmtId="5" fontId="3" fillId="0" borderId="3" xfId="6" applyNumberFormat="1" applyFont="1" applyBorder="1" applyAlignment="1">
      <alignment horizontal="right"/>
    </xf>
    <xf numFmtId="37" fontId="3" fillId="0" borderId="0" xfId="6" applyNumberFormat="1" applyFont="1" applyAlignment="1">
      <alignment horizontal="right"/>
    </xf>
    <xf numFmtId="166" fontId="3" fillId="0" borderId="0" xfId="4" applyNumberFormat="1" applyFont="1" applyBorder="1"/>
    <xf numFmtId="37" fontId="3" fillId="0" borderId="4" xfId="4" applyNumberFormat="1" applyFont="1" applyBorder="1" applyAlignment="1">
      <alignment horizontal="right"/>
    </xf>
    <xf numFmtId="37" fontId="3" fillId="0" borderId="0" xfId="4" applyNumberFormat="1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8" fontId="3" fillId="0" borderId="0" xfId="4" applyNumberFormat="1" applyFont="1" applyBorder="1"/>
    <xf numFmtId="166" fontId="3" fillId="0" borderId="0" xfId="7" applyNumberFormat="1" applyFont="1"/>
    <xf numFmtId="37" fontId="3" fillId="0" borderId="2" xfId="6" applyNumberFormat="1" applyFont="1" applyBorder="1" applyAlignment="1">
      <alignment horizontal="right"/>
    </xf>
    <xf numFmtId="5" fontId="3" fillId="0" borderId="0" xfId="6" applyNumberFormat="1" applyFont="1" applyBorder="1" applyAlignment="1">
      <alignment horizontal="right"/>
    </xf>
    <xf numFmtId="0" fontId="7" fillId="0" borderId="0" xfId="4" applyFont="1" applyBorder="1" applyAlignment="1"/>
    <xf numFmtId="0" fontId="3" fillId="0" borderId="0" xfId="4" applyFont="1" applyFill="1" applyBorder="1"/>
    <xf numFmtId="167" fontId="3" fillId="0" borderId="0" xfId="6" applyNumberFormat="1" applyFont="1" applyAlignment="1">
      <alignment horizontal="right"/>
    </xf>
    <xf numFmtId="167" fontId="3" fillId="0" borderId="2" xfId="6" applyNumberFormat="1" applyFont="1" applyBorder="1" applyAlignment="1">
      <alignment horizontal="right"/>
    </xf>
    <xf numFmtId="164" fontId="3" fillId="0" borderId="0" xfId="5" applyNumberFormat="1" applyFont="1" applyFill="1" applyBorder="1"/>
    <xf numFmtId="167" fontId="3" fillId="0" borderId="4" xfId="6" applyNumberFormat="1" applyFont="1" applyBorder="1" applyAlignment="1">
      <alignment horizontal="right"/>
    </xf>
    <xf numFmtId="167" fontId="3" fillId="0" borderId="3" xfId="6" applyNumberFormat="1" applyFont="1" applyBorder="1" applyAlignment="1">
      <alignment horizontal="right"/>
    </xf>
    <xf numFmtId="5" fontId="3" fillId="0" borderId="0" xfId="4" applyNumberFormat="1" applyFont="1" applyBorder="1" applyAlignment="1">
      <alignment horizontal="right"/>
    </xf>
    <xf numFmtId="0" fontId="6" fillId="0" borderId="0" xfId="4" applyFont="1" applyBorder="1" applyAlignment="1">
      <alignment horizontal="left"/>
    </xf>
    <xf numFmtId="6" fontId="6" fillId="0" borderId="0" xfId="4" applyNumberFormat="1" applyFont="1" applyBorder="1" applyAlignment="1">
      <alignment horizontal="right"/>
    </xf>
    <xf numFmtId="0" fontId="6" fillId="0" borderId="0" xfId="4" applyFont="1" applyAlignment="1">
      <alignment horizontal="left"/>
    </xf>
    <xf numFmtId="3" fontId="6" fillId="0" borderId="0" xfId="4" applyNumberFormat="1" applyFont="1" applyAlignment="1">
      <alignment horizontal="right"/>
    </xf>
    <xf numFmtId="3" fontId="6" fillId="0" borderId="0" xfId="4" applyNumberFormat="1" applyFont="1" applyBorder="1" applyAlignment="1">
      <alignment horizontal="right"/>
    </xf>
    <xf numFmtId="164" fontId="3" fillId="0" borderId="2" xfId="5" applyNumberFormat="1" applyFont="1" applyFill="1" applyBorder="1" applyAlignment="1">
      <alignment horizontal="right"/>
    </xf>
    <xf numFmtId="164" fontId="3" fillId="0" borderId="0" xfId="6" applyNumberFormat="1" applyFont="1" applyBorder="1" applyAlignment="1">
      <alignment horizontal="right"/>
    </xf>
    <xf numFmtId="167" fontId="3" fillId="0" borderId="0" xfId="6" applyNumberFormat="1" applyFont="1" applyBorder="1" applyAlignment="1">
      <alignment horizontal="right"/>
    </xf>
    <xf numFmtId="5" fontId="3" fillId="0" borderId="0" xfId="6" applyNumberFormat="1" applyFont="1" applyFill="1" applyBorder="1" applyAlignment="1">
      <alignment horizontal="right"/>
    </xf>
    <xf numFmtId="166" fontId="3" fillId="0" borderId="2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5" xfId="4" applyFont="1" applyBorder="1" applyAlignment="1"/>
    <xf numFmtId="37" fontId="3" fillId="0" borderId="6" xfId="4" applyNumberFormat="1" applyFont="1" applyBorder="1" applyAlignment="1">
      <alignment horizontal="right"/>
    </xf>
    <xf numFmtId="166" fontId="3" fillId="0" borderId="6" xfId="4" applyNumberFormat="1" applyFont="1" applyBorder="1" applyAlignment="1">
      <alignment horizontal="right"/>
    </xf>
    <xf numFmtId="0" fontId="3" fillId="0" borderId="6" xfId="4" applyFont="1" applyBorder="1"/>
    <xf numFmtId="0" fontId="3" fillId="0" borderId="7" xfId="4" applyFont="1" applyBorder="1"/>
    <xf numFmtId="0" fontId="8" fillId="0" borderId="0" xfId="4" applyFont="1"/>
    <xf numFmtId="0" fontId="8" fillId="0" borderId="8" xfId="4" applyFont="1" applyBorder="1"/>
    <xf numFmtId="0" fontId="3" fillId="0" borderId="0" xfId="4" applyFont="1" applyBorder="1" applyAlignment="1">
      <alignment vertical="center"/>
    </xf>
    <xf numFmtId="0" fontId="3" fillId="0" borderId="9" xfId="4" applyFont="1" applyBorder="1" applyAlignment="1">
      <alignment horizontal="right" vertical="center"/>
    </xf>
    <xf numFmtId="0" fontId="3" fillId="0" borderId="0" xfId="4" applyFont="1" applyAlignment="1">
      <alignment vertical="center"/>
    </xf>
    <xf numFmtId="168" fontId="3" fillId="0" borderId="0" xfId="4" applyNumberFormat="1" applyFont="1" applyAlignment="1">
      <alignment horizontal="right" vertical="center"/>
    </xf>
    <xf numFmtId="166" fontId="8" fillId="0" borderId="0" xfId="7" applyNumberFormat="1" applyFont="1"/>
    <xf numFmtId="169" fontId="3" fillId="0" borderId="0" xfId="4" applyNumberFormat="1" applyFont="1" applyBorder="1" applyAlignment="1">
      <alignment horizontal="right" vertical="center"/>
    </xf>
    <xf numFmtId="0" fontId="3" fillId="0" borderId="5" xfId="4" applyFont="1" applyBorder="1" applyAlignment="1">
      <alignment vertical="center"/>
    </xf>
    <xf numFmtId="168" fontId="3" fillId="0" borderId="6" xfId="4" applyNumberFormat="1" applyFont="1" applyBorder="1" applyAlignment="1">
      <alignment horizontal="right" vertical="center"/>
    </xf>
    <xf numFmtId="166" fontId="8" fillId="0" borderId="6" xfId="7" applyNumberFormat="1" applyFont="1" applyBorder="1"/>
    <xf numFmtId="166" fontId="8" fillId="0" borderId="7" xfId="7" applyNumberFormat="1" applyFont="1" applyBorder="1"/>
    <xf numFmtId="0" fontId="3" fillId="0" borderId="0" xfId="4" applyFont="1" applyAlignment="1">
      <alignment vertical="center" wrapText="1"/>
    </xf>
    <xf numFmtId="169" fontId="3" fillId="0" borderId="0" xfId="4" applyNumberFormat="1" applyFont="1" applyAlignment="1">
      <alignment horizontal="right" vertical="center"/>
    </xf>
    <xf numFmtId="169" fontId="3" fillId="0" borderId="2" xfId="4" applyNumberFormat="1" applyFont="1" applyBorder="1" applyAlignment="1">
      <alignment horizontal="right" vertical="center"/>
    </xf>
    <xf numFmtId="37" fontId="3" fillId="0" borderId="0" xfId="4" applyNumberFormat="1" applyFont="1" applyAlignment="1">
      <alignment horizontal="right" vertical="center"/>
    </xf>
    <xf numFmtId="37" fontId="3" fillId="0" borderId="0" xfId="4" applyNumberFormat="1" applyFont="1" applyBorder="1" applyAlignment="1">
      <alignment horizontal="right" vertical="center"/>
    </xf>
    <xf numFmtId="168" fontId="3" fillId="0" borderId="0" xfId="4" applyNumberFormat="1" applyFont="1" applyBorder="1" applyAlignment="1">
      <alignment horizontal="right" vertical="center"/>
    </xf>
    <xf numFmtId="166" fontId="8" fillId="0" borderId="0" xfId="7" applyNumberFormat="1" applyFont="1" applyBorder="1"/>
    <xf numFmtId="0" fontId="3" fillId="0" borderId="10" xfId="4" applyFont="1" applyBorder="1" applyAlignment="1">
      <alignment horizontal="right" vertical="center"/>
    </xf>
    <xf numFmtId="0" fontId="3" fillId="0" borderId="11" xfId="4" applyFont="1" applyBorder="1" applyAlignment="1">
      <alignment horizontal="right" vertical="center"/>
    </xf>
    <xf numFmtId="0" fontId="8" fillId="0" borderId="10" xfId="4" applyFont="1" applyBorder="1" applyAlignment="1">
      <alignment wrapText="1"/>
    </xf>
    <xf numFmtId="166" fontId="8" fillId="0" borderId="11" xfId="4" applyNumberFormat="1" applyFont="1" applyBorder="1"/>
    <xf numFmtId="166" fontId="8" fillId="0" borderId="12" xfId="4" applyNumberFormat="1" applyFont="1" applyBorder="1"/>
    <xf numFmtId="166" fontId="8" fillId="0" borderId="13" xfId="4" applyNumberFormat="1" applyFont="1" applyBorder="1"/>
    <xf numFmtId="166" fontId="8" fillId="0" borderId="13" xfId="7" applyNumberFormat="1" applyFont="1" applyBorder="1"/>
    <xf numFmtId="166" fontId="8" fillId="0" borderId="14" xfId="4" applyNumberFormat="1" applyFont="1" applyBorder="1"/>
    <xf numFmtId="166" fontId="8" fillId="0" borderId="15" xfId="4" applyNumberFormat="1" applyFont="1" applyBorder="1"/>
    <xf numFmtId="166" fontId="8" fillId="0" borderId="15" xfId="7" applyNumberFormat="1" applyFont="1" applyBorder="1"/>
    <xf numFmtId="0" fontId="3" fillId="0" borderId="16" xfId="4" applyFont="1" applyBorder="1" applyAlignment="1">
      <alignment horizontal="right" vertical="center"/>
    </xf>
    <xf numFmtId="168" fontId="8" fillId="0" borderId="0" xfId="4" applyNumberFormat="1" applyFont="1"/>
    <xf numFmtId="166" fontId="8" fillId="0" borderId="0" xfId="4" applyNumberFormat="1" applyFont="1"/>
    <xf numFmtId="0" fontId="8" fillId="0" borderId="0" xfId="4" applyFont="1" applyBorder="1"/>
    <xf numFmtId="169" fontId="8" fillId="0" borderId="0" xfId="4" applyNumberFormat="1" applyFont="1" applyBorder="1"/>
    <xf numFmtId="0" fontId="8" fillId="0" borderId="5" xfId="4" applyFont="1" applyBorder="1"/>
    <xf numFmtId="168" fontId="8" fillId="0" borderId="6" xfId="4" applyNumberFormat="1" applyFont="1" applyBorder="1"/>
    <xf numFmtId="166" fontId="8" fillId="0" borderId="6" xfId="4" applyNumberFormat="1" applyFont="1" applyBorder="1"/>
    <xf numFmtId="166" fontId="8" fillId="0" borderId="7" xfId="4" applyNumberFormat="1" applyFont="1" applyBorder="1"/>
    <xf numFmtId="0" fontId="8" fillId="0" borderId="0" xfId="4" applyFont="1" applyAlignment="1">
      <alignment wrapText="1"/>
    </xf>
    <xf numFmtId="37" fontId="8" fillId="0" borderId="0" xfId="4" applyNumberFormat="1" applyFont="1"/>
    <xf numFmtId="37" fontId="8" fillId="0" borderId="2" xfId="4" applyNumberFormat="1" applyFont="1" applyBorder="1"/>
    <xf numFmtId="166" fontId="8" fillId="0" borderId="2" xfId="4" applyNumberFormat="1" applyFont="1" applyBorder="1"/>
    <xf numFmtId="37" fontId="8" fillId="0" borderId="0" xfId="4" applyNumberFormat="1" applyFont="1" applyBorder="1"/>
    <xf numFmtId="0" fontId="3" fillId="0" borderId="17" xfId="4" applyFont="1" applyBorder="1" applyAlignment="1">
      <alignment horizontal="right" vertical="center"/>
    </xf>
    <xf numFmtId="0" fontId="3" fillId="0" borderId="18" xfId="4" applyFont="1" applyBorder="1" applyAlignment="1">
      <alignment horizontal="right" vertical="center"/>
    </xf>
    <xf numFmtId="0" fontId="8" fillId="0" borderId="18" xfId="4" applyFont="1" applyBorder="1" applyAlignment="1">
      <alignment wrapText="1"/>
    </xf>
    <xf numFmtId="166" fontId="8" fillId="0" borderId="18" xfId="4" applyNumberFormat="1" applyFont="1" applyBorder="1"/>
    <xf numFmtId="0" fontId="8" fillId="0" borderId="19" xfId="4" applyFont="1" applyBorder="1"/>
    <xf numFmtId="166" fontId="8" fillId="0" borderId="20" xfId="4" applyNumberFormat="1" applyFont="1" applyBorder="1"/>
    <xf numFmtId="166" fontId="8" fillId="0" borderId="21" xfId="4" applyNumberFormat="1" applyFont="1" applyBorder="1"/>
    <xf numFmtId="166" fontId="8" fillId="0" borderId="21" xfId="7" applyNumberFormat="1" applyFont="1" applyBorder="1"/>
    <xf numFmtId="0" fontId="8" fillId="0" borderId="22" xfId="4" applyFont="1" applyBorder="1"/>
    <xf numFmtId="0" fontId="8" fillId="0" borderId="23" xfId="4" applyFont="1" applyBorder="1"/>
    <xf numFmtId="0" fontId="8" fillId="0" borderId="20" xfId="4" applyFont="1" applyBorder="1"/>
    <xf numFmtId="0" fontId="8" fillId="0" borderId="14" xfId="4" applyFont="1" applyBorder="1"/>
    <xf numFmtId="0" fontId="8" fillId="0" borderId="9" xfId="4" applyFont="1" applyBorder="1" applyAlignment="1">
      <alignment horizontal="right"/>
    </xf>
    <xf numFmtId="0" fontId="8" fillId="0" borderId="12" xfId="4" applyFont="1" applyBorder="1"/>
    <xf numFmtId="166" fontId="8" fillId="0" borderId="24" xfId="4" applyNumberFormat="1" applyFont="1" applyBorder="1"/>
    <xf numFmtId="166" fontId="8" fillId="0" borderId="25" xfId="4" applyNumberFormat="1" applyFont="1" applyBorder="1"/>
    <xf numFmtId="166" fontId="8" fillId="0" borderId="26" xfId="4" applyNumberFormat="1" applyFont="1" applyBorder="1"/>
    <xf numFmtId="166" fontId="8" fillId="0" borderId="27" xfId="4" applyNumberFormat="1" applyFont="1" applyBorder="1"/>
    <xf numFmtId="166" fontId="8" fillId="0" borderId="28" xfId="4" applyNumberFormat="1" applyFont="1" applyBorder="1"/>
    <xf numFmtId="166" fontId="8" fillId="0" borderId="29" xfId="4" applyNumberFormat="1" applyFont="1" applyBorder="1"/>
    <xf numFmtId="0" fontId="8" fillId="0" borderId="32" xfId="4" applyFont="1" applyBorder="1" applyAlignment="1">
      <alignment horizontal="right"/>
    </xf>
    <xf numFmtId="0" fontId="8" fillId="0" borderId="33" xfId="4" applyFont="1" applyBorder="1" applyAlignment="1">
      <alignment horizontal="right"/>
    </xf>
    <xf numFmtId="0" fontId="8" fillId="0" borderId="34" xfId="4" applyFont="1" applyBorder="1" applyAlignment="1">
      <alignment horizontal="right"/>
    </xf>
    <xf numFmtId="0" fontId="8" fillId="0" borderId="35" xfId="4" applyFont="1" applyBorder="1" applyAlignment="1">
      <alignment horizontal="right"/>
    </xf>
    <xf numFmtId="167" fontId="8" fillId="0" borderId="20" xfId="6" applyNumberFormat="1" applyFont="1" applyBorder="1"/>
    <xf numFmtId="167" fontId="8" fillId="0" borderId="21" xfId="6" applyNumberFormat="1" applyFont="1" applyBorder="1"/>
    <xf numFmtId="167" fontId="8" fillId="0" borderId="12" xfId="6" applyNumberFormat="1" applyFont="1" applyBorder="1"/>
    <xf numFmtId="167" fontId="8" fillId="0" borderId="13" xfId="6" applyNumberFormat="1" applyFont="1" applyBorder="1"/>
    <xf numFmtId="43" fontId="8" fillId="0" borderId="14" xfId="5" applyFont="1" applyBorder="1"/>
    <xf numFmtId="43" fontId="8" fillId="0" borderId="15" xfId="5" applyFont="1" applyBorder="1"/>
    <xf numFmtId="0" fontId="9" fillId="0" borderId="0" xfId="4" applyFont="1" applyAlignment="1">
      <alignment horizontal="left"/>
    </xf>
    <xf numFmtId="167" fontId="9" fillId="0" borderId="0" xfId="6" applyNumberFormat="1" applyFont="1" applyAlignment="1">
      <alignment horizontal="right"/>
    </xf>
    <xf numFmtId="164" fontId="9" fillId="0" borderId="0" xfId="5" applyNumberFormat="1" applyFont="1" applyAlignment="1">
      <alignment horizontal="right"/>
    </xf>
    <xf numFmtId="0" fontId="3" fillId="0" borderId="0" xfId="4" applyFont="1" applyBorder="1" applyAlignment="1">
      <alignment horizontal="left"/>
    </xf>
    <xf numFmtId="167" fontId="3" fillId="0" borderId="0" xfId="6" applyNumberFormat="1" applyFont="1" applyBorder="1" applyAlignment="1"/>
    <xf numFmtId="164" fontId="9" fillId="0" borderId="0" xfId="4" applyNumberFormat="1" applyFont="1" applyAlignment="1"/>
    <xf numFmtId="164" fontId="10" fillId="0" borderId="0" xfId="4" applyNumberFormat="1" applyFont="1" applyAlignment="1"/>
    <xf numFmtId="167" fontId="9" fillId="0" borderId="0" xfId="6" applyNumberFormat="1" applyFont="1" applyAlignment="1"/>
    <xf numFmtId="0" fontId="9" fillId="0" borderId="0" xfId="4" applyFont="1" applyAlignment="1"/>
    <xf numFmtId="167" fontId="9" fillId="0" borderId="0" xfId="4" applyNumberFormat="1" applyFont="1" applyAlignment="1"/>
    <xf numFmtId="0" fontId="10" fillId="0" borderId="0" xfId="4" applyFont="1" applyAlignment="1">
      <alignment horizontal="left"/>
    </xf>
    <xf numFmtId="164" fontId="10" fillId="0" borderId="0" xfId="5" applyNumberFormat="1" applyFont="1" applyAlignment="1"/>
    <xf numFmtId="0" fontId="3" fillId="0" borderId="2" xfId="4" applyFont="1" applyBorder="1" applyAlignment="1">
      <alignment horizontal="left"/>
    </xf>
    <xf numFmtId="37" fontId="3" fillId="0" borderId="2" xfId="4" applyNumberFormat="1" applyFont="1" applyBorder="1" applyAlignment="1"/>
    <xf numFmtId="37" fontId="3" fillId="0" borderId="0" xfId="4" applyNumberFormat="1" applyFont="1" applyBorder="1" applyAlignment="1"/>
    <xf numFmtId="0" fontId="10" fillId="0" borderId="0" xfId="4" applyFont="1" applyAlignment="1">
      <alignment horizontal="center"/>
    </xf>
    <xf numFmtId="6" fontId="9" fillId="0" borderId="0" xfId="4" applyNumberFormat="1" applyFont="1" applyAlignment="1">
      <alignment horizontal="right"/>
    </xf>
    <xf numFmtId="6" fontId="10" fillId="0" borderId="0" xfId="4" applyNumberFormat="1" applyFont="1" applyAlignment="1">
      <alignment horizontal="right"/>
    </xf>
    <xf numFmtId="0" fontId="9" fillId="0" borderId="0" xfId="4" applyFont="1" applyAlignment="1">
      <alignment horizontal="right"/>
    </xf>
    <xf numFmtId="6" fontId="10" fillId="2" borderId="0" xfId="4" applyNumberFormat="1" applyFont="1" applyFill="1" applyAlignment="1">
      <alignment horizontal="right"/>
    </xf>
    <xf numFmtId="6" fontId="9" fillId="0" borderId="0" xfId="4" applyNumberFormat="1" applyFont="1" applyAlignment="1">
      <alignment horizontal="center"/>
    </xf>
    <xf numFmtId="0" fontId="9" fillId="0" borderId="0" xfId="4" applyFont="1" applyAlignment="1">
      <alignment horizontal="center"/>
    </xf>
    <xf numFmtId="164" fontId="10" fillId="0" borderId="0" xfId="5" applyNumberFormat="1" applyFont="1" applyAlignment="1">
      <alignment horizontal="right"/>
    </xf>
    <xf numFmtId="6" fontId="11" fillId="0" borderId="0" xfId="4" applyNumberFormat="1" applyFont="1" applyAlignment="1">
      <alignment horizontal="right"/>
    </xf>
    <xf numFmtId="6" fontId="9" fillId="2" borderId="0" xfId="4" applyNumberFormat="1" applyFont="1" applyFill="1" applyAlignment="1">
      <alignment horizontal="right"/>
    </xf>
    <xf numFmtId="0" fontId="12" fillId="0" borderId="0" xfId="4" applyFont="1" applyAlignment="1">
      <alignment horizontal="left"/>
    </xf>
    <xf numFmtId="0" fontId="7" fillId="0" borderId="0" xfId="4" applyFont="1" applyAlignment="1">
      <alignment horizontal="left" vertical="center"/>
    </xf>
    <xf numFmtId="0" fontId="3" fillId="0" borderId="0" xfId="4" applyFont="1" applyAlignment="1">
      <alignment horizontal="left" vertical="center"/>
    </xf>
    <xf numFmtId="6" fontId="3" fillId="0" borderId="0" xfId="4" applyNumberFormat="1" applyFont="1" applyAlignment="1">
      <alignment horizontal="right" vertical="center"/>
    </xf>
    <xf numFmtId="3" fontId="3" fillId="0" borderId="0" xfId="4" applyNumberFormat="1" applyFont="1" applyAlignment="1">
      <alignment horizontal="right" vertical="center"/>
    </xf>
    <xf numFmtId="164" fontId="13" fillId="0" borderId="0" xfId="5" applyNumberFormat="1" applyFont="1" applyAlignment="1">
      <alignment horizontal="right" vertical="center"/>
    </xf>
    <xf numFmtId="6" fontId="13" fillId="0" borderId="0" xfId="4" applyNumberFormat="1" applyFont="1" applyAlignment="1">
      <alignment horizontal="right" vertical="center"/>
    </xf>
    <xf numFmtId="3" fontId="13" fillId="0" borderId="0" xfId="4" applyNumberFormat="1" applyFont="1" applyAlignment="1">
      <alignment horizontal="right" vertical="center"/>
    </xf>
    <xf numFmtId="167" fontId="3" fillId="0" borderId="0" xfId="6" applyNumberFormat="1" applyFont="1" applyAlignment="1">
      <alignment horizontal="right" vertical="center"/>
    </xf>
    <xf numFmtId="0" fontId="7" fillId="0" borderId="2" xfId="4" applyFont="1" applyBorder="1" applyAlignment="1"/>
    <xf numFmtId="0" fontId="3" fillId="0" borderId="4" xfId="4" applyFont="1" applyBorder="1" applyAlignment="1">
      <alignment horizontal="right"/>
    </xf>
    <xf numFmtId="164" fontId="3" fillId="0" borderId="4" xfId="5" applyNumberFormat="1" applyFont="1" applyBorder="1" applyAlignment="1">
      <alignment horizontal="right"/>
    </xf>
    <xf numFmtId="0" fontId="3" fillId="0" borderId="4" xfId="4" applyNumberFormat="1" applyFont="1" applyBorder="1" applyAlignment="1">
      <alignment horizontal="right"/>
    </xf>
    <xf numFmtId="0" fontId="7" fillId="0" borderId="0" xfId="4" applyFont="1" applyBorder="1" applyAlignment="1">
      <alignment vertical="center"/>
    </xf>
    <xf numFmtId="38" fontId="3" fillId="0" borderId="0" xfId="4" applyNumberFormat="1" applyFont="1" applyBorder="1" applyAlignment="1">
      <alignment vertical="center"/>
    </xf>
    <xf numFmtId="0" fontId="3" fillId="0" borderId="1" xfId="4" applyFont="1" applyBorder="1" applyAlignment="1">
      <alignment vertical="center"/>
    </xf>
    <xf numFmtId="170" fontId="3" fillId="0" borderId="1" xfId="4" applyNumberFormat="1" applyFont="1" applyBorder="1" applyAlignment="1">
      <alignment vertical="center"/>
    </xf>
    <xf numFmtId="37" fontId="13" fillId="0" borderId="0" xfId="4" applyNumberFormat="1" applyFont="1" applyBorder="1" applyAlignment="1">
      <alignment vertical="center"/>
    </xf>
    <xf numFmtId="171" fontId="14" fillId="0" borderId="0" xfId="4" applyNumberFormat="1" applyFont="1" applyBorder="1" applyAlignment="1">
      <alignment vertical="center"/>
    </xf>
    <xf numFmtId="38" fontId="3" fillId="0" borderId="1" xfId="4" applyNumberFormat="1" applyFont="1" applyBorder="1" applyAlignment="1">
      <alignment vertical="center"/>
    </xf>
    <xf numFmtId="14" fontId="3" fillId="0" borderId="4" xfId="4" applyNumberFormat="1" applyFont="1" applyBorder="1" applyAlignment="1">
      <alignment vertical="center"/>
    </xf>
    <xf numFmtId="38" fontId="3" fillId="0" borderId="4" xfId="4" applyNumberFormat="1" applyFont="1" applyBorder="1" applyAlignment="1">
      <alignment horizontal="right" vertical="center"/>
    </xf>
    <xf numFmtId="171" fontId="3" fillId="0" borderId="0" xfId="4" applyNumberFormat="1" applyFont="1" applyBorder="1" applyAlignment="1">
      <alignment vertical="center"/>
    </xf>
    <xf numFmtId="168" fontId="3" fillId="0" borderId="0" xfId="4" applyNumberFormat="1" applyFont="1" applyBorder="1" applyAlignment="1">
      <alignment vertical="center"/>
    </xf>
    <xf numFmtId="38" fontId="13" fillId="0" borderId="0" xfId="4" applyNumberFormat="1" applyFont="1" applyBorder="1" applyAlignment="1">
      <alignment vertical="center"/>
    </xf>
    <xf numFmtId="0" fontId="3" fillId="0" borderId="1" xfId="4" applyFont="1" applyBorder="1" applyAlignment="1">
      <alignment vertical="center" wrapText="1"/>
    </xf>
    <xf numFmtId="171" fontId="3" fillId="0" borderId="1" xfId="4" applyNumberFormat="1" applyFont="1" applyBorder="1" applyAlignment="1">
      <alignment vertical="center"/>
    </xf>
    <xf numFmtId="0" fontId="3" fillId="0" borderId="0" xfId="4" applyFont="1" applyBorder="1" applyAlignment="1">
      <alignment vertical="center" wrapText="1"/>
    </xf>
    <xf numFmtId="5" fontId="3" fillId="0" borderId="0" xfId="4" applyNumberFormat="1" applyFont="1"/>
    <xf numFmtId="0" fontId="3" fillId="0" borderId="2" xfId="4" applyFont="1" applyBorder="1" applyAlignment="1">
      <alignment vertical="center"/>
    </xf>
    <xf numFmtId="37" fontId="3" fillId="0" borderId="1" xfId="5" applyNumberFormat="1" applyFont="1" applyBorder="1" applyAlignment="1">
      <alignment horizontal="right"/>
    </xf>
    <xf numFmtId="37" fontId="3" fillId="0" borderId="0" xfId="4" applyNumberFormat="1" applyFont="1" applyBorder="1"/>
    <xf numFmtId="0" fontId="5" fillId="0" borderId="0" xfId="4" applyFont="1" applyBorder="1" applyAlignment="1"/>
    <xf numFmtId="0" fontId="3" fillId="0" borderId="0" xfId="4" applyFont="1" applyFill="1" applyBorder="1" applyAlignment="1"/>
    <xf numFmtId="37" fontId="3" fillId="0" borderId="0" xfId="4" applyNumberFormat="1" applyFont="1" applyFill="1" applyBorder="1" applyAlignment="1">
      <alignment horizontal="right"/>
    </xf>
    <xf numFmtId="37" fontId="3" fillId="0" borderId="0" xfId="4" applyNumberFormat="1" applyFont="1" applyFill="1" applyBorder="1"/>
    <xf numFmtId="166" fontId="3" fillId="0" borderId="0" xfId="7" applyNumberFormat="1" applyFont="1" applyFill="1" applyBorder="1" applyAlignment="1">
      <alignment horizontal="right"/>
    </xf>
    <xf numFmtId="172" fontId="3" fillId="0" borderId="0" xfId="4" applyNumberFormat="1" applyFont="1" applyFill="1" applyBorder="1" applyAlignment="1"/>
    <xf numFmtId="172" fontId="3" fillId="0" borderId="0" xfId="4" applyNumberFormat="1" applyFont="1" applyFill="1" applyBorder="1" applyAlignment="1">
      <alignment horizontal="right"/>
    </xf>
    <xf numFmtId="164" fontId="3" fillId="0" borderId="0" xfId="5" applyNumberFormat="1" applyFont="1" applyFill="1" applyBorder="1" applyAlignment="1">
      <alignment horizontal="right"/>
    </xf>
    <xf numFmtId="37" fontId="3" fillId="0" borderId="0" xfId="5" applyNumberFormat="1" applyFont="1" applyFill="1" applyBorder="1" applyAlignment="1">
      <alignment horizontal="right"/>
    </xf>
    <xf numFmtId="37" fontId="3" fillId="0" borderId="0" xfId="6" applyNumberFormat="1" applyFont="1" applyFill="1" applyBorder="1" applyAlignment="1">
      <alignment horizontal="right"/>
    </xf>
    <xf numFmtId="0" fontId="3" fillId="0" borderId="0" xfId="4" applyFont="1" applyFill="1" applyBorder="1" applyAlignment="1">
      <alignment horizontal="right"/>
    </xf>
    <xf numFmtId="173" fontId="3" fillId="0" borderId="0" xfId="6" applyNumberFormat="1" applyFont="1" applyFill="1" applyBorder="1" applyAlignment="1">
      <alignment horizontal="right"/>
    </xf>
    <xf numFmtId="167" fontId="3" fillId="0" borderId="0" xfId="5" applyNumberFormat="1" applyFont="1" applyFill="1" applyBorder="1" applyAlignment="1">
      <alignment horizontal="right"/>
    </xf>
    <xf numFmtId="5" fontId="3" fillId="0" borderId="0" xfId="4" applyNumberFormat="1" applyFont="1" applyFill="1" applyBorder="1" applyAlignment="1">
      <alignment horizontal="right"/>
    </xf>
    <xf numFmtId="5" fontId="15" fillId="0" borderId="0" xfId="4" applyNumberFormat="1" applyFont="1" applyFill="1" applyBorder="1" applyAlignment="1">
      <alignment horizontal="right"/>
    </xf>
    <xf numFmtId="172" fontId="3" fillId="0" borderId="0" xfId="4" applyNumberFormat="1" applyFont="1" applyBorder="1" applyAlignment="1"/>
    <xf numFmtId="173" fontId="3" fillId="0" borderId="0" xfId="5" applyNumberFormat="1" applyFont="1" applyBorder="1" applyAlignment="1">
      <alignment horizontal="right"/>
    </xf>
    <xf numFmtId="5" fontId="15" fillId="0" borderId="0" xfId="4" applyNumberFormat="1" applyFont="1" applyBorder="1" applyAlignment="1">
      <alignment horizontal="right"/>
    </xf>
    <xf numFmtId="5" fontId="3" fillId="0" borderId="0" xfId="5" applyNumberFormat="1" applyFont="1" applyBorder="1" applyAlignment="1">
      <alignment horizontal="right"/>
    </xf>
    <xf numFmtId="3" fontId="3" fillId="0" borderId="0" xfId="4" applyNumberFormat="1" applyFont="1" applyFill="1" applyBorder="1" applyAlignment="1">
      <alignment horizontal="right"/>
    </xf>
    <xf numFmtId="3" fontId="3" fillId="0" borderId="0" xfId="4" applyNumberFormat="1" applyFont="1" applyBorder="1" applyAlignment="1">
      <alignment horizontal="right"/>
    </xf>
    <xf numFmtId="164" fontId="16" fillId="0" borderId="0" xfId="5" applyNumberFormat="1" applyFont="1" applyBorder="1" applyAlignment="1">
      <alignment horizontal="right"/>
    </xf>
    <xf numFmtId="37" fontId="16" fillId="0" borderId="0" xfId="5" applyNumberFormat="1" applyFont="1" applyBorder="1" applyAlignment="1">
      <alignment horizontal="right"/>
    </xf>
    <xf numFmtId="164" fontId="17" fillId="0" borderId="0" xfId="5" applyNumberFormat="1" applyFont="1" applyBorder="1" applyAlignment="1">
      <alignment horizontal="right"/>
    </xf>
    <xf numFmtId="173" fontId="3" fillId="0" borderId="0" xfId="4" applyNumberFormat="1" applyFont="1" applyBorder="1" applyAlignment="1">
      <alignment horizontal="right"/>
    </xf>
    <xf numFmtId="173" fontId="3" fillId="0" borderId="0" xfId="6" applyNumberFormat="1" applyFont="1" applyBorder="1" applyAlignment="1">
      <alignment horizontal="right"/>
    </xf>
    <xf numFmtId="16" fontId="3" fillId="0" borderId="0" xfId="4" applyNumberFormat="1" applyFont="1" applyFill="1" applyBorder="1" applyAlignment="1"/>
    <xf numFmtId="174" fontId="3" fillId="0" borderId="0" xfId="4" applyNumberFormat="1" applyFont="1" applyBorder="1" applyAlignment="1"/>
    <xf numFmtId="0" fontId="9" fillId="0" borderId="0" xfId="4" applyFont="1" applyBorder="1"/>
    <xf numFmtId="174" fontId="13" fillId="0" borderId="0" xfId="4" applyNumberFormat="1" applyFont="1" applyBorder="1" applyAlignment="1">
      <alignment horizontal="right"/>
    </xf>
    <xf numFmtId="37" fontId="13" fillId="0" borderId="0" xfId="5" applyNumberFormat="1" applyFont="1" applyBorder="1" applyAlignment="1">
      <alignment horizontal="right"/>
    </xf>
    <xf numFmtId="37" fontId="13" fillId="0" borderId="0" xfId="4" applyNumberFormat="1" applyFont="1" applyBorder="1" applyAlignment="1">
      <alignment horizontal="right"/>
    </xf>
    <xf numFmtId="9" fontId="3" fillId="0" borderId="0" xfId="7" applyFont="1" applyBorder="1" applyAlignment="1">
      <alignment horizontal="right"/>
    </xf>
    <xf numFmtId="9" fontId="3" fillId="0" borderId="0" xfId="7" applyFont="1" applyBorder="1" applyAlignment="1"/>
    <xf numFmtId="174" fontId="3" fillId="0" borderId="0" xfId="4" applyNumberFormat="1" applyFont="1" applyFill="1" applyBorder="1" applyAlignment="1"/>
    <xf numFmtId="164" fontId="3" fillId="0" borderId="0" xfId="5" applyNumberFormat="1" applyFont="1" applyBorder="1" applyAlignment="1">
      <alignment horizontal="centerContinuous"/>
    </xf>
    <xf numFmtId="0" fontId="3" fillId="0" borderId="0" xfId="4" applyFont="1" applyBorder="1" applyAlignment="1">
      <alignment horizontal="centerContinuous"/>
    </xf>
    <xf numFmtId="0" fontId="3" fillId="0" borderId="0" xfId="4" applyFont="1" applyBorder="1" applyAlignment="1">
      <alignment horizontal="centerContinuous" wrapText="1"/>
    </xf>
    <xf numFmtId="0" fontId="3" fillId="0" borderId="0" xfId="4" applyFont="1" applyBorder="1" applyAlignment="1">
      <alignment horizontal="center"/>
    </xf>
    <xf numFmtId="0" fontId="3" fillId="0" borderId="0" xfId="4" applyFont="1" applyFill="1" applyBorder="1" applyAlignment="1">
      <alignment horizontal="center"/>
    </xf>
    <xf numFmtId="5" fontId="3" fillId="0" borderId="0" xfId="5" applyNumberFormat="1" applyFont="1" applyBorder="1"/>
    <xf numFmtId="5" fontId="3" fillId="0" borderId="0" xfId="6" applyNumberFormat="1" applyFont="1" applyBorder="1"/>
    <xf numFmtId="37" fontId="3" fillId="0" borderId="0" xfId="5" applyNumberFormat="1" applyFont="1" applyBorder="1"/>
    <xf numFmtId="37" fontId="3" fillId="0" borderId="0" xfId="6" applyNumberFormat="1" applyFont="1" applyBorder="1"/>
    <xf numFmtId="164" fontId="3" fillId="0" borderId="0" xfId="5" applyNumberFormat="1" applyFont="1" applyBorder="1"/>
    <xf numFmtId="5" fontId="3" fillId="0" borderId="0" xfId="5" applyNumberFormat="1" applyFont="1" applyFill="1" applyBorder="1"/>
    <xf numFmtId="37" fontId="3" fillId="0" borderId="0" xfId="5" applyNumberFormat="1" applyFont="1" applyFill="1" applyBorder="1"/>
    <xf numFmtId="1" fontId="3" fillId="0" borderId="0" xfId="5" applyNumberFormat="1" applyFont="1" applyBorder="1" applyAlignment="1">
      <alignment horizontal="centerContinuous" wrapText="1"/>
    </xf>
    <xf numFmtId="1" fontId="3" fillId="0" borderId="0" xfId="5" applyNumberFormat="1" applyFont="1" applyBorder="1" applyAlignment="1">
      <alignment horizontal="centerContinuous"/>
    </xf>
    <xf numFmtId="166" fontId="3" fillId="0" borderId="0" xfId="6" applyNumberFormat="1" applyFont="1" applyBorder="1" applyAlignment="1">
      <alignment horizontal="right"/>
    </xf>
    <xf numFmtId="166" fontId="3" fillId="0" borderId="0" xfId="5" applyNumberFormat="1" applyFont="1" applyBorder="1" applyAlignment="1">
      <alignment horizontal="right"/>
    </xf>
    <xf numFmtId="166" fontId="3" fillId="0" borderId="0" xfId="5" applyNumberFormat="1" applyFont="1" applyFill="1" applyBorder="1" applyAlignment="1">
      <alignment horizontal="right"/>
    </xf>
    <xf numFmtId="166" fontId="3" fillId="0" borderId="0" xfId="7" applyNumberFormat="1" applyFont="1" applyBorder="1" applyAlignment="1">
      <alignment horizontal="right"/>
    </xf>
    <xf numFmtId="164" fontId="3" fillId="0" borderId="1" xfId="8" applyNumberFormat="1" applyFont="1" applyBorder="1" applyAlignment="1">
      <alignment horizontal="right"/>
    </xf>
    <xf numFmtId="164" fontId="3" fillId="0" borderId="0" xfId="8" applyNumberFormat="1" applyFont="1" applyAlignment="1">
      <alignment horizontal="right"/>
    </xf>
    <xf numFmtId="164" fontId="3" fillId="0" borderId="2" xfId="8" applyNumberFormat="1" applyFont="1" applyBorder="1" applyAlignment="1">
      <alignment horizontal="right"/>
    </xf>
    <xf numFmtId="164" fontId="3" fillId="0" borderId="0" xfId="8" applyNumberFormat="1" applyFont="1" applyBorder="1" applyAlignment="1">
      <alignment horizontal="right"/>
    </xf>
    <xf numFmtId="37" fontId="3" fillId="0" borderId="0" xfId="8" applyNumberFormat="1" applyFont="1" applyAlignment="1">
      <alignment horizontal="right"/>
    </xf>
    <xf numFmtId="5" fontId="3" fillId="0" borderId="36" xfId="9" applyNumberFormat="1" applyFont="1" applyBorder="1" applyAlignment="1">
      <alignment horizontal="right"/>
    </xf>
    <xf numFmtId="0" fontId="7" fillId="0" borderId="1" xfId="4" applyFont="1" applyFill="1" applyBorder="1" applyAlignment="1"/>
    <xf numFmtId="164" fontId="3" fillId="0" borderId="1" xfId="8" applyNumberFormat="1" applyFont="1" applyFill="1" applyBorder="1" applyAlignment="1">
      <alignment horizontal="right"/>
    </xf>
    <xf numFmtId="0" fontId="3" fillId="0" borderId="1" xfId="4" applyFont="1" applyFill="1" applyBorder="1" applyAlignment="1">
      <alignment horizontal="right"/>
    </xf>
    <xf numFmtId="0" fontId="3" fillId="0" borderId="1" xfId="4" applyFont="1" applyFill="1" applyBorder="1"/>
    <xf numFmtId="164" fontId="3" fillId="0" borderId="0" xfId="8" applyNumberFormat="1" applyFont="1" applyFill="1" applyBorder="1" applyAlignment="1">
      <alignment horizontal="right"/>
    </xf>
    <xf numFmtId="0" fontId="7" fillId="0" borderId="2" xfId="4" applyFont="1" applyFill="1" applyBorder="1" applyAlignment="1"/>
    <xf numFmtId="164" fontId="3" fillId="0" borderId="2" xfId="8" applyNumberFormat="1" applyFont="1" applyFill="1" applyBorder="1" applyAlignment="1">
      <alignment horizontal="right"/>
    </xf>
    <xf numFmtId="0" fontId="3" fillId="0" borderId="2" xfId="4" applyFont="1" applyFill="1" applyBorder="1" applyAlignment="1">
      <alignment horizontal="right"/>
    </xf>
    <xf numFmtId="0" fontId="3" fillId="0" borderId="2" xfId="4" applyFont="1" applyFill="1" applyBorder="1"/>
    <xf numFmtId="164" fontId="3" fillId="0" borderId="0" xfId="8" applyNumberFormat="1" applyFont="1" applyFill="1" applyAlignment="1">
      <alignment horizontal="right"/>
    </xf>
    <xf numFmtId="0" fontId="3" fillId="0" borderId="0" xfId="4" applyFont="1" applyFill="1"/>
    <xf numFmtId="0" fontId="3" fillId="0" borderId="0" xfId="4" applyFont="1" applyFill="1" applyAlignment="1"/>
    <xf numFmtId="0" fontId="5" fillId="0" borderId="0" xfId="4" applyFont="1" applyFill="1" applyAlignment="1"/>
    <xf numFmtId="5" fontId="3" fillId="0" borderId="0" xfId="9" applyNumberFormat="1" applyFont="1" applyAlignment="1">
      <alignment horizontal="right"/>
    </xf>
    <xf numFmtId="37" fontId="3" fillId="0" borderId="0" xfId="8" applyNumberFormat="1" applyFont="1" applyBorder="1" applyAlignment="1">
      <alignment horizontal="right"/>
    </xf>
    <xf numFmtId="37" fontId="3" fillId="0" borderId="0" xfId="9" applyNumberFormat="1" applyFont="1" applyFill="1" applyAlignment="1">
      <alignment horizontal="right"/>
    </xf>
    <xf numFmtId="37" fontId="3" fillId="0" borderId="0" xfId="9" applyNumberFormat="1" applyFont="1" applyBorder="1" applyAlignment="1">
      <alignment horizontal="right"/>
    </xf>
    <xf numFmtId="5" fontId="3" fillId="0" borderId="0" xfId="9" applyNumberFormat="1" applyFont="1" applyBorder="1" applyAlignment="1">
      <alignment horizontal="right"/>
    </xf>
    <xf numFmtId="5" fontId="3" fillId="0" borderId="0" xfId="9" applyNumberFormat="1" applyFont="1" applyFill="1" applyBorder="1" applyAlignment="1">
      <alignment horizontal="right"/>
    </xf>
    <xf numFmtId="0" fontId="3" fillId="0" borderId="0" xfId="4" applyFont="1" applyAlignment="1">
      <alignment wrapText="1"/>
    </xf>
    <xf numFmtId="37" fontId="3" fillId="0" borderId="0" xfId="9" applyNumberFormat="1" applyFont="1" applyAlignment="1">
      <alignment horizontal="right"/>
    </xf>
    <xf numFmtId="37" fontId="3" fillId="0" borderId="2" xfId="9" applyNumberFormat="1" applyFont="1" applyBorder="1" applyAlignment="1">
      <alignment horizontal="right"/>
    </xf>
    <xf numFmtId="5" fontId="3" fillId="0" borderId="3" xfId="9" applyNumberFormat="1" applyFont="1" applyBorder="1" applyAlignment="1">
      <alignment horizontal="right"/>
    </xf>
    <xf numFmtId="166" fontId="3" fillId="0" borderId="4" xfId="4" applyNumberFormat="1" applyFont="1" applyBorder="1" applyAlignment="1">
      <alignment horizontal="right"/>
    </xf>
    <xf numFmtId="166" fontId="3" fillId="0" borderId="3" xfId="4" applyNumberFormat="1" applyFont="1" applyBorder="1" applyAlignment="1">
      <alignment horizontal="right"/>
    </xf>
    <xf numFmtId="166" fontId="3" fillId="0" borderId="0" xfId="9" applyNumberFormat="1" applyFont="1" applyAlignment="1">
      <alignment horizontal="right"/>
    </xf>
    <xf numFmtId="164" fontId="3" fillId="0" borderId="4" xfId="8" applyNumberFormat="1" applyFont="1" applyBorder="1" applyAlignment="1">
      <alignment horizontal="right"/>
    </xf>
    <xf numFmtId="166" fontId="3" fillId="0" borderId="0" xfId="9" applyNumberFormat="1" applyFont="1" applyBorder="1" applyAlignment="1">
      <alignment horizontal="right"/>
    </xf>
    <xf numFmtId="166" fontId="3" fillId="0" borderId="2" xfId="9" applyNumberFormat="1" applyFont="1" applyBorder="1" applyAlignment="1">
      <alignment horizontal="right"/>
    </xf>
    <xf numFmtId="164" fontId="3" fillId="0" borderId="3" xfId="8" applyNumberFormat="1" applyFont="1" applyBorder="1" applyAlignment="1">
      <alignment horizontal="right"/>
    </xf>
    <xf numFmtId="166" fontId="3" fillId="0" borderId="3" xfId="9" applyNumberFormat="1" applyFont="1" applyBorder="1" applyAlignment="1">
      <alignment horizontal="right"/>
    </xf>
    <xf numFmtId="0" fontId="3" fillId="0" borderId="2" xfId="4" applyFont="1" applyFill="1" applyBorder="1" applyAlignment="1"/>
    <xf numFmtId="37" fontId="3" fillId="0" borderId="0" xfId="4" applyNumberFormat="1" applyFont="1" applyFill="1" applyAlignment="1">
      <alignment horizontal="right"/>
    </xf>
    <xf numFmtId="5" fontId="3" fillId="0" borderId="0" xfId="9" applyNumberFormat="1" applyFont="1" applyFill="1" applyAlignment="1">
      <alignment horizontal="right"/>
    </xf>
    <xf numFmtId="37" fontId="3" fillId="0" borderId="0" xfId="8" applyNumberFormat="1" applyFont="1" applyFill="1" applyAlignment="1">
      <alignment horizontal="right"/>
    </xf>
    <xf numFmtId="37" fontId="3" fillId="0" borderId="0" xfId="8" applyNumberFormat="1" applyFont="1" applyFill="1" applyBorder="1" applyAlignment="1">
      <alignment horizontal="right"/>
    </xf>
    <xf numFmtId="5" fontId="3" fillId="0" borderId="0" xfId="4" applyNumberFormat="1" applyFont="1" applyFill="1" applyAlignment="1">
      <alignment horizontal="right"/>
    </xf>
    <xf numFmtId="37" fontId="3" fillId="0" borderId="0" xfId="9" applyNumberFormat="1" applyFont="1" applyFill="1" applyBorder="1" applyAlignment="1">
      <alignment horizontal="right"/>
    </xf>
    <xf numFmtId="0" fontId="3" fillId="0" borderId="4" xfId="4" applyFont="1" applyBorder="1" applyAlignment="1"/>
    <xf numFmtId="0" fontId="3" fillId="0" borderId="4" xfId="4" applyFont="1" applyBorder="1"/>
    <xf numFmtId="0" fontId="7" fillId="0" borderId="1" xfId="4" applyFont="1" applyBorder="1" applyAlignment="1"/>
    <xf numFmtId="164" fontId="3" fillId="0" borderId="0" xfId="9" applyNumberFormat="1" applyFont="1" applyBorder="1" applyAlignment="1">
      <alignment horizontal="right"/>
    </xf>
    <xf numFmtId="3" fontId="3" fillId="0" borderId="1" xfId="4" applyNumberFormat="1" applyFont="1" applyFill="1" applyBorder="1" applyAlignment="1">
      <alignment horizontal="right"/>
    </xf>
    <xf numFmtId="0" fontId="3" fillId="0" borderId="2" xfId="4" applyNumberFormat="1" applyFont="1" applyBorder="1" applyAlignment="1">
      <alignment horizontal="right"/>
    </xf>
    <xf numFmtId="37" fontId="3" fillId="0" borderId="2" xfId="8" applyNumberFormat="1" applyFont="1" applyBorder="1" applyAlignment="1">
      <alignment horizontal="right"/>
    </xf>
    <xf numFmtId="37" fontId="17" fillId="0" borderId="0" xfId="9" applyNumberFormat="1" applyFont="1" applyAlignment="1">
      <alignment horizontal="right"/>
    </xf>
    <xf numFmtId="37" fontId="3" fillId="0" borderId="0" xfId="4" applyNumberFormat="1" applyFont="1"/>
    <xf numFmtId="37" fontId="3" fillId="0" borderId="0" xfId="4" applyNumberFormat="1" applyFont="1" applyFill="1"/>
    <xf numFmtId="166" fontId="3" fillId="0" borderId="0" xfId="10" applyNumberFormat="1" applyFont="1" applyFill="1" applyBorder="1" applyAlignment="1">
      <alignment horizontal="right"/>
    </xf>
    <xf numFmtId="172" fontId="3" fillId="0" borderId="2" xfId="4" applyNumberFormat="1" applyFont="1" applyFill="1" applyBorder="1" applyAlignment="1"/>
    <xf numFmtId="172" fontId="3" fillId="0" borderId="2" xfId="4" applyNumberFormat="1" applyFont="1" applyFill="1" applyBorder="1" applyAlignment="1">
      <alignment horizontal="right"/>
    </xf>
    <xf numFmtId="173" fontId="3" fillId="0" borderId="0" xfId="9" applyNumberFormat="1" applyFont="1" applyFill="1" applyBorder="1" applyAlignment="1">
      <alignment horizontal="right"/>
    </xf>
    <xf numFmtId="167" fontId="3" fillId="0" borderId="0" xfId="8" applyNumberFormat="1" applyFont="1" applyFill="1" applyBorder="1" applyAlignment="1">
      <alignment horizontal="right"/>
    </xf>
    <xf numFmtId="172" fontId="3" fillId="0" borderId="0" xfId="4" applyNumberFormat="1" applyFont="1" applyAlignment="1"/>
    <xf numFmtId="173" fontId="3" fillId="0" borderId="0" xfId="8" applyNumberFormat="1" applyFont="1" applyAlignment="1">
      <alignment horizontal="right"/>
    </xf>
    <xf numFmtId="5" fontId="3" fillId="0" borderId="0" xfId="8" applyNumberFormat="1" applyFont="1" applyAlignment="1">
      <alignment horizontal="right"/>
    </xf>
    <xf numFmtId="37" fontId="3" fillId="0" borderId="1" xfId="9" applyNumberFormat="1" applyFont="1" applyBorder="1" applyAlignment="1">
      <alignment horizontal="right"/>
    </xf>
    <xf numFmtId="164" fontId="16" fillId="0" borderId="0" xfId="8" applyNumberFormat="1" applyFont="1" applyAlignment="1">
      <alignment horizontal="right"/>
    </xf>
    <xf numFmtId="37" fontId="16" fillId="0" borderId="0" xfId="8" applyNumberFormat="1" applyFont="1" applyAlignment="1">
      <alignment horizontal="right"/>
    </xf>
    <xf numFmtId="37" fontId="3" fillId="0" borderId="3" xfId="9" applyNumberFormat="1" applyFont="1" applyBorder="1" applyAlignment="1">
      <alignment horizontal="right"/>
    </xf>
    <xf numFmtId="164" fontId="17" fillId="0" borderId="0" xfId="8" applyNumberFormat="1" applyFont="1" applyAlignment="1">
      <alignment horizontal="right"/>
    </xf>
    <xf numFmtId="173" fontId="3" fillId="0" borderId="0" xfId="9" applyNumberFormat="1" applyFont="1" applyBorder="1" applyAlignment="1">
      <alignment horizontal="right"/>
    </xf>
    <xf numFmtId="173" fontId="3" fillId="0" borderId="0" xfId="8" applyNumberFormat="1" applyFont="1" applyBorder="1" applyAlignment="1">
      <alignment horizontal="right"/>
    </xf>
    <xf numFmtId="16" fontId="3" fillId="0" borderId="4" xfId="4" applyNumberFormat="1" applyFont="1" applyFill="1" applyBorder="1" applyAlignment="1"/>
    <xf numFmtId="173" fontId="3" fillId="0" borderId="4" xfId="8" applyNumberFormat="1" applyFont="1" applyBorder="1" applyAlignment="1">
      <alignment horizontal="right"/>
    </xf>
    <xf numFmtId="167" fontId="3" fillId="0" borderId="0" xfId="9" applyNumberFormat="1" applyFont="1" applyBorder="1" applyAlignment="1">
      <alignment horizontal="right"/>
    </xf>
    <xf numFmtId="173" fontId="3" fillId="0" borderId="3" xfId="9" applyNumberFormat="1" applyFont="1" applyBorder="1" applyAlignment="1">
      <alignment horizontal="right"/>
    </xf>
    <xf numFmtId="37" fontId="13" fillId="0" borderId="0" xfId="8" applyNumberFormat="1" applyFont="1" applyBorder="1" applyAlignment="1">
      <alignment horizontal="right"/>
    </xf>
    <xf numFmtId="9" fontId="3" fillId="0" borderId="0" xfId="10" applyFont="1" applyBorder="1" applyAlignment="1">
      <alignment horizontal="right"/>
    </xf>
    <xf numFmtId="9" fontId="3" fillId="0" borderId="0" xfId="10" applyFont="1" applyBorder="1" applyAlignment="1"/>
    <xf numFmtId="173" fontId="3" fillId="0" borderId="3" xfId="4" applyNumberFormat="1" applyFont="1" applyBorder="1" applyAlignment="1">
      <alignment horizontal="right"/>
    </xf>
    <xf numFmtId="174" fontId="3" fillId="0" borderId="4" xfId="4" applyNumberFormat="1" applyFont="1" applyFill="1" applyBorder="1" applyAlignment="1"/>
    <xf numFmtId="37" fontId="3" fillId="0" borderId="4" xfId="8" applyNumberFormat="1" applyFont="1" applyBorder="1" applyAlignment="1">
      <alignment horizontal="right"/>
    </xf>
    <xf numFmtId="173" fontId="3" fillId="0" borderId="1" xfId="4" applyNumberFormat="1" applyFont="1" applyBorder="1" applyAlignment="1">
      <alignment horizontal="right"/>
    </xf>
    <xf numFmtId="0" fontId="3" fillId="0" borderId="1" xfId="4" applyFont="1" applyFill="1" applyBorder="1" applyAlignment="1"/>
    <xf numFmtId="164" fontId="3" fillId="0" borderId="0" xfId="1" applyNumberFormat="1" applyFont="1" applyAlignment="1">
      <alignment horizontal="right"/>
    </xf>
    <xf numFmtId="5" fontId="3" fillId="0" borderId="2" xfId="6" applyNumberFormat="1" applyFont="1" applyBorder="1" applyAlignment="1">
      <alignment horizontal="right"/>
    </xf>
    <xf numFmtId="166" fontId="3" fillId="0" borderId="0" xfId="3" applyNumberFormat="1" applyFont="1" applyFill="1" applyBorder="1"/>
    <xf numFmtId="43" fontId="3" fillId="0" borderId="0" xfId="5" applyNumberFormat="1" applyFont="1" applyAlignment="1">
      <alignment horizontal="right"/>
    </xf>
    <xf numFmtId="44" fontId="3" fillId="0" borderId="0" xfId="2" applyFont="1" applyAlignment="1">
      <alignment horizontal="right"/>
    </xf>
    <xf numFmtId="167" fontId="3" fillId="0" borderId="0" xfId="2" applyNumberFormat="1" applyFont="1" applyAlignment="1">
      <alignment horizontal="right"/>
    </xf>
    <xf numFmtId="166" fontId="3" fillId="0" borderId="0" xfId="3" applyNumberFormat="1" applyFont="1" applyBorder="1"/>
    <xf numFmtId="164" fontId="3" fillId="0" borderId="0" xfId="4" applyNumberFormat="1" applyFont="1" applyFill="1" applyAlignment="1">
      <alignment horizontal="right"/>
    </xf>
    <xf numFmtId="164" fontId="3" fillId="0" borderId="0" xfId="1" applyNumberFormat="1" applyFont="1" applyAlignment="1">
      <alignment horizontal="right" vertical="center"/>
    </xf>
    <xf numFmtId="0" fontId="3" fillId="0" borderId="0" xfId="4" applyNumberFormat="1" applyFont="1" applyAlignment="1">
      <alignment horizontal="right"/>
    </xf>
    <xf numFmtId="0" fontId="3" fillId="0" borderId="0" xfId="4" applyNumberFormat="1" applyFont="1" applyAlignment="1">
      <alignment horizontal="right" wrapText="1"/>
    </xf>
    <xf numFmtId="37" fontId="3" fillId="0" borderId="1" xfId="4" applyNumberFormat="1" applyFont="1" applyBorder="1" applyAlignment="1">
      <alignment horizontal="right"/>
    </xf>
    <xf numFmtId="37" fontId="3" fillId="0" borderId="1" xfId="6" applyNumberFormat="1" applyFont="1" applyBorder="1" applyAlignment="1">
      <alignment horizontal="right"/>
    </xf>
    <xf numFmtId="5" fontId="3" fillId="0" borderId="36" xfId="6" applyNumberFormat="1" applyFont="1" applyBorder="1" applyAlignment="1">
      <alignment horizontal="right"/>
    </xf>
    <xf numFmtId="173" fontId="3" fillId="0" borderId="0" xfId="9" applyNumberFormat="1" applyFont="1" applyAlignment="1">
      <alignment horizontal="right"/>
    </xf>
    <xf numFmtId="166" fontId="3" fillId="0" borderId="1" xfId="4" applyNumberFormat="1" applyFont="1" applyBorder="1" applyAlignment="1">
      <alignment horizontal="right"/>
    </xf>
    <xf numFmtId="166" fontId="3" fillId="0" borderId="1" xfId="9" applyNumberFormat="1" applyFont="1" applyBorder="1" applyAlignment="1">
      <alignment horizontal="right"/>
    </xf>
    <xf numFmtId="164" fontId="3" fillId="0" borderId="0" xfId="1" applyNumberFormat="1" applyFont="1" applyAlignment="1">
      <alignment horizontal="right" wrapText="1"/>
    </xf>
    <xf numFmtId="167" fontId="3" fillId="0" borderId="1" xfId="6" applyNumberFormat="1" applyFont="1" applyBorder="1" applyAlignment="1">
      <alignment horizontal="right"/>
    </xf>
    <xf numFmtId="5" fontId="3" fillId="0" borderId="2" xfId="9" applyNumberFormat="1" applyFont="1" applyBorder="1" applyAlignment="1">
      <alignment horizontal="right"/>
    </xf>
    <xf numFmtId="173" fontId="3" fillId="0" borderId="0" xfId="4" applyNumberFormat="1" applyFont="1" applyFill="1" applyAlignment="1">
      <alignment horizontal="right"/>
    </xf>
    <xf numFmtId="43" fontId="3" fillId="0" borderId="0" xfId="9" applyNumberFormat="1" applyFont="1" applyFill="1" applyBorder="1" applyAlignment="1">
      <alignment horizontal="right"/>
    </xf>
    <xf numFmtId="5" fontId="3" fillId="0" borderId="2" xfId="9" applyNumberFormat="1" applyFont="1" applyFill="1" applyBorder="1" applyAlignment="1">
      <alignment horizontal="right"/>
    </xf>
    <xf numFmtId="43" fontId="3" fillId="0" borderId="2" xfId="9" applyNumberFormat="1" applyFont="1" applyFill="1" applyBorder="1" applyAlignment="1">
      <alignment horizontal="right"/>
    </xf>
    <xf numFmtId="164" fontId="3" fillId="0" borderId="2" xfId="9" applyNumberFormat="1" applyFont="1" applyFill="1" applyBorder="1" applyAlignment="1">
      <alignment horizontal="right"/>
    </xf>
    <xf numFmtId="164" fontId="3" fillId="0" borderId="0" xfId="9" applyNumberFormat="1" applyFont="1" applyFill="1" applyBorder="1" applyAlignment="1">
      <alignment horizontal="right"/>
    </xf>
    <xf numFmtId="173" fontId="3" fillId="0" borderId="1" xfId="8" applyNumberFormat="1" applyFont="1" applyBorder="1" applyAlignment="1">
      <alignment horizontal="right"/>
    </xf>
    <xf numFmtId="173" fontId="3" fillId="0" borderId="1" xfId="9" applyNumberFormat="1" applyFont="1" applyBorder="1" applyAlignment="1">
      <alignment horizontal="right"/>
    </xf>
    <xf numFmtId="173" fontId="3" fillId="0" borderId="4" xfId="9" applyNumberFormat="1" applyFont="1" applyBorder="1" applyAlignment="1">
      <alignment horizontal="right"/>
    </xf>
    <xf numFmtId="173" fontId="3" fillId="0" borderId="0" xfId="4" applyNumberFormat="1" applyFont="1" applyAlignment="1">
      <alignment horizontal="right"/>
    </xf>
    <xf numFmtId="5" fontId="3" fillId="0" borderId="2" xfId="4" applyNumberFormat="1" applyFont="1" applyFill="1" applyBorder="1" applyAlignment="1">
      <alignment horizontal="right"/>
    </xf>
    <xf numFmtId="174" fontId="3" fillId="0" borderId="4" xfId="4" applyNumberFormat="1" applyFont="1" applyBorder="1" applyAlignment="1"/>
    <xf numFmtId="173" fontId="3" fillId="0" borderId="4" xfId="4" applyNumberFormat="1" applyFont="1" applyBorder="1" applyAlignment="1">
      <alignment horizontal="right"/>
    </xf>
    <xf numFmtId="6" fontId="3" fillId="0" borderId="0" xfId="4" applyNumberFormat="1" applyFont="1" applyBorder="1" applyAlignment="1">
      <alignment horizontal="right" vertical="center"/>
    </xf>
    <xf numFmtId="6" fontId="3" fillId="0" borderId="36" xfId="4" applyNumberFormat="1" applyFont="1" applyBorder="1" applyAlignment="1">
      <alignment horizontal="right" vertical="center"/>
    </xf>
    <xf numFmtId="167" fontId="3" fillId="0" borderId="36" xfId="6" applyNumberFormat="1" applyFont="1" applyBorder="1" applyAlignment="1">
      <alignment horizontal="right" vertical="center"/>
    </xf>
    <xf numFmtId="0" fontId="3" fillId="0" borderId="0" xfId="4" applyFont="1" applyAlignment="1">
      <alignment horizontal="center"/>
    </xf>
    <xf numFmtId="6" fontId="3" fillId="0" borderId="0" xfId="4" applyNumberFormat="1" applyFont="1" applyBorder="1" applyAlignment="1">
      <alignment horizontal="right"/>
    </xf>
    <xf numFmtId="0" fontId="3" fillId="0" borderId="8" xfId="4" applyFont="1" applyBorder="1"/>
    <xf numFmtId="166" fontId="3" fillId="0" borderId="6" xfId="7" applyNumberFormat="1" applyFont="1" applyBorder="1"/>
    <xf numFmtId="166" fontId="3" fillId="0" borderId="7" xfId="7" applyNumberFormat="1" applyFont="1" applyBorder="1"/>
    <xf numFmtId="166" fontId="3" fillId="0" borderId="0" xfId="7" applyNumberFormat="1" applyFont="1" applyBorder="1"/>
    <xf numFmtId="0" fontId="3" fillId="0" borderId="10" xfId="4" applyFont="1" applyBorder="1" applyAlignment="1">
      <alignment wrapText="1"/>
    </xf>
    <xf numFmtId="166" fontId="3" fillId="0" borderId="11" xfId="4" applyNumberFormat="1" applyFont="1" applyBorder="1"/>
    <xf numFmtId="166" fontId="3" fillId="0" borderId="12" xfId="4" applyNumberFormat="1" applyFont="1" applyBorder="1"/>
    <xf numFmtId="166" fontId="3" fillId="0" borderId="13" xfId="4" applyNumberFormat="1" applyFont="1" applyBorder="1"/>
    <xf numFmtId="166" fontId="3" fillId="0" borderId="13" xfId="7" applyNumberFormat="1" applyFont="1" applyBorder="1"/>
    <xf numFmtId="166" fontId="3" fillId="0" borderId="14" xfId="4" applyNumberFormat="1" applyFont="1" applyBorder="1"/>
    <xf numFmtId="166" fontId="3" fillId="0" borderId="15" xfId="4" applyNumberFormat="1" applyFont="1" applyBorder="1"/>
    <xf numFmtId="166" fontId="3" fillId="0" borderId="15" xfId="7" applyNumberFormat="1" applyFont="1" applyBorder="1"/>
    <xf numFmtId="168" fontId="3" fillId="0" borderId="0" xfId="4" applyNumberFormat="1" applyFont="1"/>
    <xf numFmtId="169" fontId="3" fillId="0" borderId="0" xfId="4" applyNumberFormat="1" applyFont="1" applyBorder="1"/>
    <xf numFmtId="0" fontId="3" fillId="0" borderId="5" xfId="4" applyFont="1" applyBorder="1"/>
    <xf numFmtId="168" fontId="3" fillId="0" borderId="6" xfId="4" applyNumberFormat="1" applyFont="1" applyBorder="1"/>
    <xf numFmtId="166" fontId="3" fillId="0" borderId="6" xfId="4" applyNumberFormat="1" applyFont="1" applyBorder="1"/>
    <xf numFmtId="166" fontId="3" fillId="0" borderId="7" xfId="4" applyNumberFormat="1" applyFont="1" applyBorder="1"/>
    <xf numFmtId="37" fontId="3" fillId="0" borderId="2" xfId="4" applyNumberFormat="1" applyFont="1" applyBorder="1"/>
    <xf numFmtId="166" fontId="3" fillId="0" borderId="2" xfId="4" applyNumberFormat="1" applyFont="1" applyBorder="1"/>
    <xf numFmtId="0" fontId="3" fillId="0" borderId="18" xfId="4" applyFont="1" applyBorder="1" applyAlignment="1">
      <alignment wrapText="1"/>
    </xf>
    <xf numFmtId="166" fontId="3" fillId="0" borderId="18" xfId="4" applyNumberFormat="1" applyFont="1" applyBorder="1"/>
    <xf numFmtId="0" fontId="3" fillId="0" borderId="19" xfId="4" applyFont="1" applyBorder="1"/>
    <xf numFmtId="166" fontId="3" fillId="0" borderId="20" xfId="4" applyNumberFormat="1" applyFont="1" applyBorder="1"/>
    <xf numFmtId="166" fontId="3" fillId="0" borderId="21" xfId="4" applyNumberFormat="1" applyFont="1" applyBorder="1"/>
    <xf numFmtId="166" fontId="3" fillId="0" borderId="21" xfId="7" applyNumberFormat="1" applyFont="1" applyBorder="1"/>
    <xf numFmtId="0" fontId="3" fillId="0" borderId="22" xfId="4" applyFont="1" applyBorder="1"/>
    <xf numFmtId="0" fontId="3" fillId="0" borderId="23" xfId="4" applyFont="1" applyBorder="1"/>
    <xf numFmtId="0" fontId="3" fillId="0" borderId="20" xfId="4" applyFont="1" applyBorder="1"/>
    <xf numFmtId="0" fontId="3" fillId="0" borderId="14" xfId="4" applyFont="1" applyBorder="1"/>
    <xf numFmtId="0" fontId="3" fillId="0" borderId="9" xfId="4" applyFont="1" applyBorder="1" applyAlignment="1">
      <alignment horizontal="right"/>
    </xf>
    <xf numFmtId="0" fontId="3" fillId="0" borderId="12" xfId="4" applyFont="1" applyBorder="1"/>
    <xf numFmtId="166" fontId="3" fillId="0" borderId="24" xfId="4" applyNumberFormat="1" applyFont="1" applyBorder="1"/>
    <xf numFmtId="166" fontId="3" fillId="0" borderId="25" xfId="4" applyNumberFormat="1" applyFont="1" applyBorder="1"/>
    <xf numFmtId="166" fontId="3" fillId="0" borderId="26" xfId="4" applyNumberFormat="1" applyFont="1" applyBorder="1"/>
    <xf numFmtId="166" fontId="3" fillId="0" borderId="27" xfId="4" applyNumberFormat="1" applyFont="1" applyBorder="1"/>
    <xf numFmtId="166" fontId="3" fillId="0" borderId="28" xfId="4" applyNumberFormat="1" applyFont="1" applyBorder="1"/>
    <xf numFmtId="166" fontId="3" fillId="0" borderId="29" xfId="4" applyNumberFormat="1" applyFont="1" applyBorder="1"/>
    <xf numFmtId="0" fontId="3" fillId="0" borderId="32" xfId="4" applyFont="1" applyBorder="1" applyAlignment="1">
      <alignment horizontal="right"/>
    </xf>
    <xf numFmtId="0" fontId="3" fillId="0" borderId="33" xfId="4" applyFont="1" applyBorder="1" applyAlignment="1">
      <alignment horizontal="right"/>
    </xf>
    <xf numFmtId="0" fontId="3" fillId="0" borderId="34" xfId="4" applyFont="1" applyBorder="1" applyAlignment="1">
      <alignment horizontal="right"/>
    </xf>
    <xf numFmtId="0" fontId="3" fillId="0" borderId="35" xfId="4" applyFont="1" applyBorder="1" applyAlignment="1">
      <alignment horizontal="right"/>
    </xf>
    <xf numFmtId="167" fontId="3" fillId="0" borderId="20" xfId="6" applyNumberFormat="1" applyFont="1" applyBorder="1"/>
    <xf numFmtId="167" fontId="3" fillId="0" borderId="21" xfId="6" applyNumberFormat="1" applyFont="1" applyBorder="1"/>
    <xf numFmtId="167" fontId="3" fillId="0" borderId="12" xfId="6" applyNumberFormat="1" applyFont="1" applyBorder="1"/>
    <xf numFmtId="167" fontId="3" fillId="0" borderId="13" xfId="6" applyNumberFormat="1" applyFont="1" applyBorder="1"/>
    <xf numFmtId="43" fontId="3" fillId="0" borderId="14" xfId="5" applyFont="1" applyBorder="1"/>
    <xf numFmtId="43" fontId="3" fillId="0" borderId="15" xfId="5" applyFont="1" applyBorder="1"/>
    <xf numFmtId="164" fontId="3" fillId="0" borderId="0" xfId="4" applyNumberFormat="1" applyFont="1" applyAlignment="1"/>
    <xf numFmtId="164" fontId="13" fillId="0" borderId="0" xfId="4" applyNumberFormat="1" applyFont="1" applyAlignment="1"/>
    <xf numFmtId="167" fontId="3" fillId="0" borderId="0" xfId="6" applyNumberFormat="1" applyFont="1" applyAlignment="1"/>
    <xf numFmtId="167" fontId="3" fillId="0" borderId="0" xfId="4" applyNumberFormat="1" applyFont="1" applyAlignment="1"/>
    <xf numFmtId="0" fontId="13" fillId="0" borderId="0" xfId="4" applyFont="1" applyAlignment="1">
      <alignment horizontal="left"/>
    </xf>
    <xf numFmtId="164" fontId="13" fillId="0" borderId="0" xfId="5" applyNumberFormat="1" applyFont="1" applyAlignment="1"/>
    <xf numFmtId="0" fontId="13" fillId="0" borderId="0" xfId="4" applyFont="1" applyAlignment="1">
      <alignment horizontal="center"/>
    </xf>
    <xf numFmtId="6" fontId="13" fillId="0" borderId="0" xfId="4" applyNumberFormat="1" applyFont="1" applyAlignment="1">
      <alignment horizontal="right"/>
    </xf>
    <xf numFmtId="6" fontId="13" fillId="2" borderId="0" xfId="4" applyNumberFormat="1" applyFont="1" applyFill="1" applyAlignment="1">
      <alignment horizontal="right"/>
    </xf>
    <xf numFmtId="6" fontId="3" fillId="0" borderId="0" xfId="4" applyNumberFormat="1" applyFont="1" applyAlignment="1">
      <alignment horizontal="center"/>
    </xf>
    <xf numFmtId="164" fontId="13" fillId="0" borderId="0" xfId="5" applyNumberFormat="1" applyFont="1" applyAlignment="1">
      <alignment horizontal="right"/>
    </xf>
    <xf numFmtId="6" fontId="14" fillId="0" borderId="0" xfId="4" applyNumberFormat="1" applyFont="1" applyAlignment="1">
      <alignment horizontal="right"/>
    </xf>
    <xf numFmtId="6" fontId="3" fillId="2" borderId="0" xfId="4" applyNumberFormat="1" applyFont="1" applyFill="1" applyAlignment="1">
      <alignment horizontal="right"/>
    </xf>
    <xf numFmtId="0" fontId="7" fillId="0" borderId="37" xfId="4" applyFont="1" applyBorder="1" applyAlignment="1">
      <alignment horizontal="left"/>
    </xf>
    <xf numFmtId="0" fontId="3" fillId="0" borderId="0" xfId="0" applyFont="1"/>
    <xf numFmtId="0" fontId="18" fillId="0" borderId="0" xfId="0" applyFont="1"/>
    <xf numFmtId="0" fontId="3" fillId="0" borderId="0" xfId="4" applyFont="1" applyFill="1" applyBorder="1" applyAlignment="1">
      <alignment horizontal="center"/>
    </xf>
    <xf numFmtId="0" fontId="3" fillId="0" borderId="0" xfId="4" applyFont="1" applyAlignment="1">
      <alignment horizontal="center"/>
    </xf>
    <xf numFmtId="0" fontId="8" fillId="0" borderId="9" xfId="4" applyFont="1" applyBorder="1" applyAlignment="1">
      <alignment horizontal="center"/>
    </xf>
    <xf numFmtId="0" fontId="8" fillId="0" borderId="10" xfId="4" applyFont="1" applyBorder="1" applyAlignment="1">
      <alignment horizontal="center"/>
    </xf>
    <xf numFmtId="0" fontId="8" fillId="0" borderId="11" xfId="4" applyFont="1" applyBorder="1" applyAlignment="1">
      <alignment horizontal="center"/>
    </xf>
    <xf numFmtId="0" fontId="8" fillId="0" borderId="30" xfId="4" applyFont="1" applyBorder="1" applyAlignment="1">
      <alignment horizontal="center"/>
    </xf>
    <xf numFmtId="0" fontId="8" fillId="0" borderId="31" xfId="4" applyFont="1" applyBorder="1" applyAlignment="1">
      <alignment horizontal="center"/>
    </xf>
    <xf numFmtId="0" fontId="3" fillId="0" borderId="9" xfId="4" applyFont="1" applyBorder="1" applyAlignment="1">
      <alignment horizontal="center"/>
    </xf>
    <xf numFmtId="0" fontId="3" fillId="0" borderId="10" xfId="4" applyFont="1" applyBorder="1" applyAlignment="1">
      <alignment horizontal="center"/>
    </xf>
    <xf numFmtId="0" fontId="3" fillId="0" borderId="11" xfId="4" applyFont="1" applyBorder="1" applyAlignment="1">
      <alignment horizontal="center"/>
    </xf>
    <xf numFmtId="0" fontId="3" fillId="0" borderId="30" xfId="4" applyFont="1" applyBorder="1" applyAlignment="1">
      <alignment horizontal="center"/>
    </xf>
    <xf numFmtId="0" fontId="3" fillId="0" borderId="31" xfId="4" applyFont="1" applyBorder="1" applyAlignment="1">
      <alignment horizontal="center"/>
    </xf>
    <xf numFmtId="0" fontId="18" fillId="0" borderId="0" xfId="4" applyFont="1" applyAlignment="1">
      <alignment horizontal="center"/>
    </xf>
    <xf numFmtId="0" fontId="3" fillId="0" borderId="0" xfId="4" applyFont="1" applyFill="1" applyAlignment="1">
      <alignment horizontal="left" wrapText="1"/>
    </xf>
  </cellXfs>
  <cellStyles count="11">
    <cellStyle name="Comma" xfId="1" builtinId="3"/>
    <cellStyle name="Comma 2" xfId="5"/>
    <cellStyle name="Comma 3" xfId="8"/>
    <cellStyle name="Currency" xfId="2" builtinId="4"/>
    <cellStyle name="Currency 2" xfId="6"/>
    <cellStyle name="Currency 3" xfId="9"/>
    <cellStyle name="Normal" xfId="0" builtinId="0"/>
    <cellStyle name="Normal 2" xfId="4"/>
    <cellStyle name="Percent" xfId="3" builtinId="5"/>
    <cellStyle name="Percent 2" xfId="7"/>
    <cellStyle name="Percent 3" xfId="10"/>
  </cellStyles>
  <dxfs count="2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05"/>
  <sheetViews>
    <sheetView topLeftCell="A214" zoomScale="70" zoomScaleNormal="70" zoomScalePageLayoutView="115" workbookViewId="0">
      <selection activeCell="D234" sqref="D234"/>
    </sheetView>
  </sheetViews>
  <sheetFormatPr defaultColWidth="8.85546875" defaultRowHeight="15.75" x14ac:dyDescent="0.25"/>
  <cols>
    <col min="1" max="1" width="29.7109375" style="25" customWidth="1"/>
    <col min="2" max="2" width="16.140625" style="7" customWidth="1"/>
    <col min="3" max="3" width="18.5703125" style="8" customWidth="1"/>
    <col min="4" max="4" width="12.5703125" style="1" customWidth="1"/>
    <col min="5" max="5" width="13.28515625" style="1" customWidth="1"/>
    <col min="6" max="6" width="13.7109375" style="1" customWidth="1"/>
    <col min="7" max="7" width="14.7109375" style="1" customWidth="1"/>
    <col min="8" max="16384" width="8.85546875" style="1"/>
  </cols>
  <sheetData>
    <row r="2" spans="1:7" ht="15.6" x14ac:dyDescent="0.3">
      <c r="A2" s="447" t="s">
        <v>0</v>
      </c>
      <c r="B2" s="447"/>
      <c r="C2" s="447"/>
      <c r="D2" s="447"/>
    </row>
    <row r="3" spans="1:7" ht="15.6" x14ac:dyDescent="0.3">
      <c r="A3" s="447" t="s">
        <v>1</v>
      </c>
      <c r="B3" s="447"/>
      <c r="C3" s="447"/>
      <c r="D3" s="447"/>
    </row>
    <row r="4" spans="1:7" ht="15.6" x14ac:dyDescent="0.3">
      <c r="A4" s="447" t="s">
        <v>2</v>
      </c>
      <c r="B4" s="447"/>
      <c r="C4" s="447"/>
      <c r="D4" s="447"/>
    </row>
    <row r="6" spans="1:7" ht="15.6" x14ac:dyDescent="0.3">
      <c r="A6" s="2" t="s">
        <v>3</v>
      </c>
      <c r="B6" s="3"/>
      <c r="C6" s="4"/>
      <c r="D6" s="5"/>
    </row>
    <row r="7" spans="1:7" ht="15.6" x14ac:dyDescent="0.3">
      <c r="A7" s="6" t="s">
        <v>4</v>
      </c>
    </row>
    <row r="8" spans="1:7" ht="15.6" x14ac:dyDescent="0.3">
      <c r="A8" s="9"/>
      <c r="B8" s="10"/>
      <c r="C8" s="11"/>
      <c r="D8" s="12"/>
    </row>
    <row r="9" spans="1:7" ht="15.6" x14ac:dyDescent="0.3">
      <c r="A9" s="13" t="s">
        <v>5</v>
      </c>
      <c r="B9" s="14"/>
      <c r="C9" s="15"/>
      <c r="D9" s="16"/>
    </row>
    <row r="10" spans="1:7" ht="15.6" x14ac:dyDescent="0.3">
      <c r="A10" s="17" t="s">
        <v>6</v>
      </c>
      <c r="C10" s="18">
        <v>280000</v>
      </c>
    </row>
    <row r="11" spans="1:7" ht="15.6" x14ac:dyDescent="0.3">
      <c r="A11" s="17" t="s">
        <v>7</v>
      </c>
      <c r="C11" s="19">
        <v>80000</v>
      </c>
    </row>
    <row r="12" spans="1:7" ht="15.6" x14ac:dyDescent="0.3">
      <c r="A12" s="17"/>
      <c r="C12" s="19"/>
    </row>
    <row r="13" spans="1:7" ht="15.6" x14ac:dyDescent="0.3">
      <c r="A13" s="20" t="s">
        <v>8</v>
      </c>
      <c r="D13" s="21"/>
    </row>
    <row r="14" spans="1:7" ht="15.6" x14ac:dyDescent="0.3">
      <c r="A14" s="13" t="s">
        <v>9</v>
      </c>
      <c r="B14" s="14"/>
      <c r="C14" s="22">
        <f>C10/C11</f>
        <v>3.5</v>
      </c>
    </row>
    <row r="16" spans="1:7" ht="15.6" x14ac:dyDescent="0.3">
      <c r="A16" s="23" t="s">
        <v>10</v>
      </c>
      <c r="B16" s="3"/>
      <c r="C16" s="4"/>
      <c r="D16" s="5"/>
      <c r="E16" s="24"/>
      <c r="F16" s="24"/>
      <c r="G16" s="24"/>
    </row>
    <row r="17" spans="1:7" ht="15.6" x14ac:dyDescent="0.3">
      <c r="A17" s="25" t="s">
        <v>4</v>
      </c>
      <c r="E17" s="24"/>
      <c r="F17" s="24"/>
      <c r="G17" s="24"/>
    </row>
    <row r="18" spans="1:7" ht="15.6" x14ac:dyDescent="0.3">
      <c r="A18" s="9"/>
      <c r="B18" s="10"/>
      <c r="C18" s="11"/>
      <c r="D18" s="12"/>
      <c r="E18" s="24"/>
      <c r="F18" s="24"/>
      <c r="G18" s="24"/>
    </row>
    <row r="19" spans="1:7" ht="15.6" x14ac:dyDescent="0.3">
      <c r="A19" s="13" t="s">
        <v>5</v>
      </c>
      <c r="B19" s="14"/>
      <c r="C19" s="15"/>
      <c r="D19" s="16"/>
      <c r="E19" s="24"/>
      <c r="F19" s="24"/>
      <c r="G19" s="24"/>
    </row>
    <row r="20" spans="1:7" ht="15.6" x14ac:dyDescent="0.3">
      <c r="A20" s="17" t="s">
        <v>11</v>
      </c>
      <c r="C20" s="26">
        <v>525000</v>
      </c>
      <c r="E20" s="24"/>
      <c r="F20" s="24"/>
      <c r="G20" s="24"/>
    </row>
    <row r="21" spans="1:7" ht="15.6" x14ac:dyDescent="0.3">
      <c r="A21" s="17" t="s">
        <v>12</v>
      </c>
      <c r="C21" s="26">
        <v>200000</v>
      </c>
      <c r="E21" s="24"/>
      <c r="F21" s="24"/>
      <c r="G21" s="24"/>
    </row>
    <row r="22" spans="1:7" ht="15.6" x14ac:dyDescent="0.3">
      <c r="A22" s="17" t="s">
        <v>13</v>
      </c>
      <c r="C22" s="27">
        <v>62000</v>
      </c>
      <c r="E22" s="24"/>
      <c r="F22" s="24"/>
      <c r="G22" s="24"/>
    </row>
    <row r="23" spans="1:7" ht="15.6" x14ac:dyDescent="0.3">
      <c r="A23" s="17" t="s">
        <v>14</v>
      </c>
      <c r="C23" s="28">
        <v>8000</v>
      </c>
      <c r="E23" s="24"/>
      <c r="F23" s="24"/>
      <c r="G23" s="24"/>
    </row>
    <row r="24" spans="1:7" ht="15.6" x14ac:dyDescent="0.3">
      <c r="A24" s="17" t="s">
        <v>15</v>
      </c>
      <c r="C24" s="28">
        <v>12000</v>
      </c>
      <c r="E24" s="24"/>
      <c r="F24" s="24"/>
      <c r="G24" s="24"/>
    </row>
    <row r="25" spans="1:7" ht="15.6" x14ac:dyDescent="0.3">
      <c r="A25" s="17" t="s">
        <v>16</v>
      </c>
      <c r="C25" s="28">
        <v>97200</v>
      </c>
      <c r="E25" s="24"/>
      <c r="F25" s="24"/>
      <c r="G25" s="24"/>
    </row>
    <row r="26" spans="1:7" ht="15.6" x14ac:dyDescent="0.3">
      <c r="E26" s="24"/>
      <c r="F26" s="24"/>
      <c r="G26" s="24"/>
    </row>
    <row r="27" spans="1:7" ht="15.6" x14ac:dyDescent="0.3">
      <c r="A27" s="20" t="s">
        <v>8</v>
      </c>
      <c r="E27" s="24"/>
      <c r="F27" s="24"/>
      <c r="G27" s="24"/>
    </row>
    <row r="28" spans="1:7" ht="15.6" x14ac:dyDescent="0.3">
      <c r="A28" s="9" t="s">
        <v>17</v>
      </c>
      <c r="B28" s="14"/>
      <c r="C28" s="15"/>
      <c r="E28" s="24"/>
      <c r="F28" s="24"/>
      <c r="G28" s="24"/>
    </row>
    <row r="29" spans="1:7" ht="15.6" x14ac:dyDescent="0.3">
      <c r="A29" s="25" t="s">
        <v>18</v>
      </c>
      <c r="C29" s="18">
        <f>C20</f>
        <v>525000</v>
      </c>
      <c r="D29" s="29">
        <f>C29/$C$29</f>
        <v>1</v>
      </c>
      <c r="E29" s="24"/>
      <c r="F29" s="24"/>
      <c r="G29" s="24"/>
    </row>
    <row r="30" spans="1:7" ht="15.6" x14ac:dyDescent="0.3">
      <c r="A30" s="25" t="s">
        <v>19</v>
      </c>
      <c r="C30" s="30">
        <f>C21</f>
        <v>200000</v>
      </c>
      <c r="D30" s="29">
        <f>C30/$C$29</f>
        <v>0.38095238095238093</v>
      </c>
      <c r="E30" s="24"/>
      <c r="F30" s="24"/>
      <c r="G30" s="24"/>
    </row>
    <row r="31" spans="1:7" ht="15.6" x14ac:dyDescent="0.3">
      <c r="A31" s="25" t="s">
        <v>20</v>
      </c>
      <c r="C31" s="31">
        <f>C29-C30</f>
        <v>325000</v>
      </c>
      <c r="D31" s="29">
        <f>C31/$C$29</f>
        <v>0.61904761904761907</v>
      </c>
      <c r="E31" s="24"/>
      <c r="F31" s="24"/>
      <c r="G31" s="24"/>
    </row>
    <row r="32" spans="1:7" ht="15.6" x14ac:dyDescent="0.3">
      <c r="A32" s="25" t="s">
        <v>21</v>
      </c>
      <c r="B32" s="7">
        <f>C22</f>
        <v>62000</v>
      </c>
      <c r="C32" s="31"/>
      <c r="D32" s="29">
        <f>B32/$C$29</f>
        <v>0.1180952380952381</v>
      </c>
      <c r="E32" s="24"/>
      <c r="F32" s="24"/>
      <c r="G32" s="24"/>
    </row>
    <row r="33" spans="1:7" ht="15.6" x14ac:dyDescent="0.3">
      <c r="A33" s="25" t="s">
        <v>22</v>
      </c>
      <c r="B33" s="10">
        <f>C23</f>
        <v>8000</v>
      </c>
      <c r="C33" s="31"/>
      <c r="D33" s="29">
        <f>B33/$C$29</f>
        <v>1.5238095238095238E-2</v>
      </c>
      <c r="E33" s="24"/>
      <c r="F33" s="24"/>
      <c r="G33" s="24"/>
    </row>
    <row r="34" spans="1:7" ht="15.6" x14ac:dyDescent="0.3">
      <c r="A34" s="25" t="s">
        <v>23</v>
      </c>
      <c r="C34" s="30">
        <f>SUM(B32:B33)</f>
        <v>70000</v>
      </c>
      <c r="D34" s="29">
        <f t="shared" ref="D34:D39" si="0">C34/$C$29</f>
        <v>0.13333333333333333</v>
      </c>
      <c r="E34" s="24"/>
      <c r="F34" s="24"/>
      <c r="G34" s="24"/>
    </row>
    <row r="35" spans="1:7" ht="15.6" x14ac:dyDescent="0.3">
      <c r="A35" s="25" t="s">
        <v>24</v>
      </c>
      <c r="C35" s="31">
        <f>C31-C34</f>
        <v>255000</v>
      </c>
      <c r="D35" s="29">
        <f t="shared" si="0"/>
        <v>0.48571428571428571</v>
      </c>
      <c r="E35" s="24"/>
      <c r="F35" s="24"/>
      <c r="G35" s="24"/>
    </row>
    <row r="36" spans="1:7" ht="15.6" x14ac:dyDescent="0.3">
      <c r="A36" s="25" t="s">
        <v>25</v>
      </c>
      <c r="C36" s="30">
        <f>C24</f>
        <v>12000</v>
      </c>
      <c r="D36" s="29">
        <f t="shared" si="0"/>
        <v>2.2857142857142857E-2</v>
      </c>
      <c r="E36" s="24"/>
      <c r="F36" s="24"/>
      <c r="G36" s="24"/>
    </row>
    <row r="37" spans="1:7" ht="15.6" x14ac:dyDescent="0.3">
      <c r="A37" s="25" t="s">
        <v>26</v>
      </c>
      <c r="C37" s="31">
        <f>C35-C36</f>
        <v>243000</v>
      </c>
      <c r="D37" s="29">
        <f t="shared" si="0"/>
        <v>0.46285714285714286</v>
      </c>
      <c r="E37" s="24"/>
      <c r="F37" s="24"/>
      <c r="G37" s="24"/>
    </row>
    <row r="38" spans="1:7" ht="15.6" x14ac:dyDescent="0.3">
      <c r="A38" s="25" t="s">
        <v>27</v>
      </c>
      <c r="C38" s="30">
        <f>C25</f>
        <v>97200</v>
      </c>
      <c r="D38" s="29">
        <f t="shared" si="0"/>
        <v>0.18514285714285714</v>
      </c>
      <c r="E38" s="24"/>
      <c r="F38" s="24"/>
      <c r="G38" s="24"/>
    </row>
    <row r="39" spans="1:7" ht="16.149999999999999" thickBot="1" x14ac:dyDescent="0.35">
      <c r="A39" s="25" t="s">
        <v>28</v>
      </c>
      <c r="C39" s="32">
        <f>C37-C38</f>
        <v>145800</v>
      </c>
      <c r="D39" s="29">
        <f t="shared" si="0"/>
        <v>0.27771428571428569</v>
      </c>
      <c r="E39" s="24"/>
      <c r="F39" s="24"/>
      <c r="G39" s="24"/>
    </row>
    <row r="40" spans="1:7" ht="16.149999999999999" thickTop="1" x14ac:dyDescent="0.3">
      <c r="C40" s="33"/>
      <c r="D40" s="34"/>
      <c r="E40" s="24"/>
      <c r="F40" s="24"/>
      <c r="G40" s="24"/>
    </row>
    <row r="41" spans="1:7" ht="15.6" x14ac:dyDescent="0.3">
      <c r="A41" s="23" t="s">
        <v>29</v>
      </c>
      <c r="B41" s="3"/>
      <c r="C41" s="4"/>
      <c r="D41" s="24"/>
      <c r="E41" s="24"/>
      <c r="F41" s="24"/>
      <c r="G41" s="24"/>
    </row>
    <row r="42" spans="1:7" ht="15.6" x14ac:dyDescent="0.3">
      <c r="A42" s="25" t="s">
        <v>30</v>
      </c>
      <c r="D42" s="24"/>
      <c r="E42" s="24"/>
      <c r="F42" s="24"/>
      <c r="G42" s="24"/>
    </row>
    <row r="43" spans="1:7" ht="15.6" x14ac:dyDescent="0.3">
      <c r="A43" s="9"/>
      <c r="B43" s="10"/>
      <c r="C43" s="11"/>
      <c r="D43" s="24"/>
      <c r="E43" s="24"/>
      <c r="F43" s="24"/>
      <c r="G43" s="24"/>
    </row>
    <row r="44" spans="1:7" ht="15.6" x14ac:dyDescent="0.3">
      <c r="A44" s="13" t="s">
        <v>5</v>
      </c>
      <c r="B44" s="14"/>
      <c r="C44" s="15"/>
      <c r="D44" s="24"/>
      <c r="E44" s="24"/>
      <c r="F44" s="24"/>
      <c r="G44" s="24"/>
    </row>
    <row r="45" spans="1:7" ht="15.6" x14ac:dyDescent="0.3">
      <c r="A45" s="17" t="s">
        <v>31</v>
      </c>
      <c r="B45" s="1"/>
      <c r="C45" s="28">
        <v>50000</v>
      </c>
      <c r="D45" s="24"/>
      <c r="E45" s="24"/>
      <c r="F45" s="24"/>
      <c r="G45" s="24"/>
    </row>
    <row r="46" spans="1:7" ht="15.6" x14ac:dyDescent="0.3">
      <c r="A46" s="17" t="s">
        <v>32</v>
      </c>
      <c r="B46" s="1"/>
      <c r="C46" s="28">
        <v>42700</v>
      </c>
      <c r="D46" s="24"/>
      <c r="E46" s="24"/>
      <c r="F46" s="24"/>
      <c r="G46" s="24"/>
    </row>
    <row r="47" spans="1:7" ht="15.6" x14ac:dyDescent="0.3">
      <c r="A47" s="17" t="s">
        <v>33</v>
      </c>
      <c r="B47" s="1"/>
      <c r="C47" s="28">
        <v>23000</v>
      </c>
      <c r="D47" s="24"/>
      <c r="E47" s="24"/>
      <c r="F47" s="24"/>
      <c r="G47" s="24"/>
    </row>
    <row r="48" spans="1:7" ht="15.6" x14ac:dyDescent="0.3">
      <c r="A48" s="17" t="s">
        <v>34</v>
      </c>
      <c r="B48" s="1"/>
      <c r="C48" s="28">
        <v>10500</v>
      </c>
      <c r="D48" s="24"/>
      <c r="E48" s="24"/>
      <c r="F48" s="24"/>
      <c r="G48" s="24"/>
    </row>
    <row r="49" spans="1:8" ht="15.6" x14ac:dyDescent="0.3">
      <c r="A49" s="17" t="s">
        <v>35</v>
      </c>
      <c r="B49" s="1"/>
      <c r="C49" s="28">
        <v>40000</v>
      </c>
      <c r="D49" s="24"/>
      <c r="E49" s="24"/>
      <c r="F49" s="24"/>
      <c r="G49" s="24"/>
      <c r="H49" s="31"/>
    </row>
    <row r="50" spans="1:8" ht="15.6" x14ac:dyDescent="0.3">
      <c r="A50" s="17" t="s">
        <v>36</v>
      </c>
      <c r="B50" s="1"/>
      <c r="C50" s="28">
        <v>1280000</v>
      </c>
      <c r="D50" s="24"/>
      <c r="E50" s="24"/>
      <c r="F50" s="24"/>
      <c r="G50" s="24"/>
      <c r="H50" s="35"/>
    </row>
    <row r="51" spans="1:8" ht="15.6" x14ac:dyDescent="0.3">
      <c r="A51" s="17" t="s">
        <v>37</v>
      </c>
      <c r="B51" s="1"/>
      <c r="C51" s="28">
        <v>5000</v>
      </c>
      <c r="D51" s="24"/>
      <c r="E51" s="24"/>
      <c r="F51" s="24"/>
      <c r="G51" s="24"/>
      <c r="H51" s="35"/>
    </row>
    <row r="52" spans="1:8" ht="15.6" x14ac:dyDescent="0.3">
      <c r="A52" s="17" t="s">
        <v>38</v>
      </c>
      <c r="B52" s="1"/>
      <c r="C52" s="28">
        <v>312000</v>
      </c>
      <c r="D52" s="24"/>
      <c r="E52" s="24"/>
      <c r="F52" s="24"/>
      <c r="G52" s="24"/>
      <c r="H52" s="19"/>
    </row>
    <row r="53" spans="1:8" ht="15.6" x14ac:dyDescent="0.3">
      <c r="A53" s="17" t="s">
        <v>39</v>
      </c>
      <c r="B53" s="1"/>
      <c r="C53" s="8">
        <v>200000</v>
      </c>
      <c r="D53" s="24"/>
      <c r="E53" s="24"/>
      <c r="F53" s="24"/>
      <c r="G53" s="24"/>
      <c r="H53" s="36"/>
    </row>
    <row r="54" spans="1:8" ht="15.6" x14ac:dyDescent="0.3">
      <c r="A54" s="17" t="s">
        <v>40</v>
      </c>
      <c r="B54" s="1"/>
      <c r="C54" s="28">
        <v>490000</v>
      </c>
      <c r="D54" s="24"/>
      <c r="E54" s="24"/>
      <c r="F54" s="24"/>
      <c r="G54" s="24"/>
      <c r="H54" s="36"/>
    </row>
    <row r="55" spans="1:8" ht="15.6" x14ac:dyDescent="0.3">
      <c r="A55" s="17" t="s">
        <v>41</v>
      </c>
      <c r="B55" s="1"/>
      <c r="C55" s="37">
        <v>15000</v>
      </c>
      <c r="D55" s="24"/>
      <c r="E55" s="24"/>
      <c r="F55" s="24"/>
      <c r="G55" s="24"/>
      <c r="H55" s="38"/>
    </row>
    <row r="56" spans="1:8" ht="15.6" x14ac:dyDescent="0.3">
      <c r="A56" s="17" t="s">
        <v>42</v>
      </c>
      <c r="B56" s="1"/>
      <c r="C56" s="39" t="s">
        <v>43</v>
      </c>
      <c r="D56" s="24"/>
      <c r="E56" s="24"/>
      <c r="F56" s="24"/>
      <c r="G56" s="24"/>
      <c r="H56" s="40"/>
    </row>
    <row r="57" spans="1:8" ht="15.6" x14ac:dyDescent="0.3">
      <c r="A57" s="13"/>
      <c r="B57" s="14"/>
      <c r="C57" s="15"/>
      <c r="D57" s="41"/>
      <c r="E57" s="24"/>
      <c r="F57" s="24"/>
      <c r="G57" s="24"/>
      <c r="H57" s="40"/>
    </row>
    <row r="58" spans="1:8" ht="15.6" x14ac:dyDescent="0.3">
      <c r="A58" s="20" t="s">
        <v>8</v>
      </c>
      <c r="B58" s="14"/>
      <c r="C58" s="15"/>
      <c r="D58" s="42"/>
      <c r="E58" s="42"/>
      <c r="F58" s="42"/>
      <c r="G58" s="42"/>
      <c r="H58" s="18"/>
    </row>
    <row r="59" spans="1:8" ht="15.6" x14ac:dyDescent="0.3">
      <c r="A59" s="9" t="s">
        <v>44</v>
      </c>
      <c r="B59" s="14"/>
      <c r="D59" s="42"/>
      <c r="E59" s="42"/>
      <c r="F59" s="42"/>
      <c r="G59" s="42"/>
      <c r="H59" s="43"/>
    </row>
    <row r="60" spans="1:8" ht="15.6" x14ac:dyDescent="0.3">
      <c r="A60" s="25" t="s">
        <v>45</v>
      </c>
      <c r="C60" s="35">
        <f>C45</f>
        <v>50000</v>
      </c>
      <c r="D60" s="44"/>
    </row>
    <row r="61" spans="1:8" ht="15.6" x14ac:dyDescent="0.3">
      <c r="A61" s="25" t="s">
        <v>46</v>
      </c>
      <c r="C61" s="31">
        <f>C46</f>
        <v>42700</v>
      </c>
      <c r="D61" s="16"/>
    </row>
    <row r="62" spans="1:8" ht="15.6" x14ac:dyDescent="0.3">
      <c r="A62" s="25" t="s">
        <v>47</v>
      </c>
      <c r="C62" s="31">
        <f>C49</f>
        <v>40000</v>
      </c>
      <c r="D62" s="16"/>
    </row>
    <row r="63" spans="1:8" ht="15.6" x14ac:dyDescent="0.3">
      <c r="A63" s="25" t="s">
        <v>37</v>
      </c>
      <c r="C63" s="31">
        <f>C51</f>
        <v>5000</v>
      </c>
      <c r="D63" s="16"/>
    </row>
    <row r="64" spans="1:8" ht="15.6" x14ac:dyDescent="0.3">
      <c r="A64" s="25" t="s">
        <v>48</v>
      </c>
      <c r="C64" s="45">
        <f>SUM(C60:C63)</f>
        <v>137700</v>
      </c>
      <c r="D64" s="16"/>
    </row>
    <row r="65" spans="1:4" ht="15.6" x14ac:dyDescent="0.3">
      <c r="A65" s="25" t="s">
        <v>49</v>
      </c>
      <c r="C65" s="43">
        <f>C50</f>
        <v>1280000</v>
      </c>
      <c r="D65" s="16"/>
    </row>
    <row r="66" spans="1:4" ht="15.6" x14ac:dyDescent="0.3">
      <c r="A66" s="25" t="s">
        <v>50</v>
      </c>
      <c r="C66" s="30">
        <f>C52</f>
        <v>312000</v>
      </c>
      <c r="D66" s="16"/>
    </row>
    <row r="67" spans="1:4" ht="15.6" x14ac:dyDescent="0.3">
      <c r="A67" s="25" t="s">
        <v>51</v>
      </c>
      <c r="C67" s="43">
        <f>C65-C66</f>
        <v>968000</v>
      </c>
      <c r="D67" s="16"/>
    </row>
    <row r="68" spans="1:4" ht="15.6" x14ac:dyDescent="0.3">
      <c r="A68" s="25" t="s">
        <v>41</v>
      </c>
      <c r="C68" s="43">
        <f>C55</f>
        <v>15000</v>
      </c>
      <c r="D68" s="16"/>
    </row>
    <row r="69" spans="1:4" ht="16.149999999999999" thickBot="1" x14ac:dyDescent="0.35">
      <c r="A69" s="25" t="s">
        <v>52</v>
      </c>
      <c r="C69" s="46">
        <f>C64+C67+C68</f>
        <v>1120700</v>
      </c>
      <c r="D69" s="16"/>
    </row>
    <row r="70" spans="1:4" ht="16.149999999999999" thickTop="1" x14ac:dyDescent="0.3">
      <c r="D70" s="16"/>
    </row>
    <row r="71" spans="1:4" ht="15.6" x14ac:dyDescent="0.3">
      <c r="A71" s="25" t="s">
        <v>53</v>
      </c>
      <c r="C71" s="35">
        <f>C48</f>
        <v>10500</v>
      </c>
      <c r="D71" s="16"/>
    </row>
    <row r="72" spans="1:4" ht="15.6" x14ac:dyDescent="0.3">
      <c r="A72" s="25" t="s">
        <v>54</v>
      </c>
      <c r="C72" s="30">
        <f>C47</f>
        <v>23000</v>
      </c>
      <c r="D72" s="16"/>
    </row>
    <row r="73" spans="1:4" ht="15.6" x14ac:dyDescent="0.3">
      <c r="A73" s="25" t="s">
        <v>55</v>
      </c>
      <c r="C73" s="47">
        <f>SUM(C71:C72)</f>
        <v>33500</v>
      </c>
      <c r="D73" s="48"/>
    </row>
    <row r="74" spans="1:4" ht="15.6" x14ac:dyDescent="0.3">
      <c r="A74" s="25" t="s">
        <v>56</v>
      </c>
      <c r="C74" s="30">
        <f>C53</f>
        <v>200000</v>
      </c>
      <c r="D74" s="48"/>
    </row>
    <row r="75" spans="1:4" ht="15.6" x14ac:dyDescent="0.3">
      <c r="A75" s="25" t="s">
        <v>57</v>
      </c>
      <c r="C75" s="49">
        <f>C73+C74</f>
        <v>233500</v>
      </c>
      <c r="D75" s="48"/>
    </row>
    <row r="76" spans="1:4" ht="15.6" x14ac:dyDescent="0.3">
      <c r="A76" s="25" t="s">
        <v>58</v>
      </c>
      <c r="C76" s="31">
        <f>C54</f>
        <v>490000</v>
      </c>
      <c r="D76" s="48"/>
    </row>
    <row r="77" spans="1:4" ht="15.6" x14ac:dyDescent="0.3">
      <c r="A77" s="25" t="s">
        <v>59</v>
      </c>
      <c r="C77" s="30">
        <f>C78-C76</f>
        <v>397200</v>
      </c>
      <c r="D77" s="48"/>
    </row>
    <row r="78" spans="1:4" ht="15.6" x14ac:dyDescent="0.3">
      <c r="A78" s="25" t="s">
        <v>60</v>
      </c>
      <c r="C78" s="50">
        <f>C79-C75</f>
        <v>887200</v>
      </c>
      <c r="D78" s="48"/>
    </row>
    <row r="79" spans="1:4" ht="16.149999999999999" thickBot="1" x14ac:dyDescent="0.35">
      <c r="A79" s="25" t="s">
        <v>61</v>
      </c>
      <c r="C79" s="46">
        <f>C69</f>
        <v>1120700</v>
      </c>
      <c r="D79" s="48"/>
    </row>
    <row r="80" spans="1:4" ht="16.149999999999999" thickTop="1" x14ac:dyDescent="0.3">
      <c r="D80" s="48"/>
    </row>
    <row r="81" spans="1:4" ht="15.6" x14ac:dyDescent="0.3">
      <c r="A81" s="25" t="s">
        <v>62</v>
      </c>
      <c r="C81" s="18">
        <f>C64-C73</f>
        <v>104200</v>
      </c>
      <c r="D81" s="48"/>
    </row>
    <row r="82" spans="1:4" ht="15.6" x14ac:dyDescent="0.3">
      <c r="A82" s="25" t="s">
        <v>63</v>
      </c>
      <c r="C82" s="51">
        <f>C75/C69</f>
        <v>0.20835192290532703</v>
      </c>
      <c r="D82" s="48"/>
    </row>
    <row r="83" spans="1:4" ht="15.6" x14ac:dyDescent="0.3">
      <c r="C83" s="33"/>
      <c r="D83" s="52"/>
    </row>
    <row r="84" spans="1:4" ht="15.6" x14ac:dyDescent="0.3">
      <c r="A84" s="23" t="s">
        <v>64</v>
      </c>
      <c r="B84" s="3"/>
      <c r="C84" s="4"/>
      <c r="D84" s="16"/>
    </row>
    <row r="85" spans="1:4" ht="15.6" x14ac:dyDescent="0.3">
      <c r="A85" s="25" t="s">
        <v>30</v>
      </c>
    </row>
    <row r="86" spans="1:4" ht="15.6" x14ac:dyDescent="0.3">
      <c r="A86" s="9"/>
      <c r="B86" s="10"/>
      <c r="C86" s="11"/>
      <c r="D86" s="12"/>
    </row>
    <row r="87" spans="1:4" ht="15.6" x14ac:dyDescent="0.3">
      <c r="A87" s="13" t="s">
        <v>5</v>
      </c>
      <c r="B87" s="14"/>
      <c r="C87" s="15"/>
      <c r="D87" s="16"/>
    </row>
    <row r="88" spans="1:4" ht="15.6" x14ac:dyDescent="0.3">
      <c r="A88" s="17" t="s">
        <v>31</v>
      </c>
      <c r="B88" s="1"/>
      <c r="C88" s="28">
        <v>30000</v>
      </c>
      <c r="D88" s="16"/>
    </row>
    <row r="89" spans="1:4" ht="15.6" x14ac:dyDescent="0.3">
      <c r="A89" s="17" t="s">
        <v>32</v>
      </c>
      <c r="B89" s="1"/>
      <c r="C89" s="28">
        <v>63800</v>
      </c>
      <c r="D89" s="16"/>
    </row>
    <row r="90" spans="1:4" ht="15.6" x14ac:dyDescent="0.3">
      <c r="A90" s="17" t="s">
        <v>33</v>
      </c>
      <c r="B90" s="1"/>
      <c r="C90" s="28">
        <v>52500</v>
      </c>
      <c r="D90" s="16"/>
    </row>
    <row r="91" spans="1:4" ht="15.6" x14ac:dyDescent="0.3">
      <c r="A91" s="17" t="s">
        <v>34</v>
      </c>
      <c r="B91" s="1"/>
      <c r="C91" s="28">
        <v>11000</v>
      </c>
      <c r="D91" s="16"/>
    </row>
    <row r="92" spans="1:4" ht="15.6" x14ac:dyDescent="0.3">
      <c r="A92" s="17" t="s">
        <v>35</v>
      </c>
      <c r="B92" s="1"/>
      <c r="C92" s="28">
        <v>66000</v>
      </c>
      <c r="D92" s="16"/>
    </row>
    <row r="93" spans="1:4" ht="15.6" x14ac:dyDescent="0.3">
      <c r="A93" s="17" t="s">
        <v>36</v>
      </c>
      <c r="B93" s="1"/>
      <c r="C93" s="28">
        <v>1061000</v>
      </c>
      <c r="D93" s="16"/>
    </row>
    <row r="94" spans="1:4" ht="15.6" x14ac:dyDescent="0.3">
      <c r="A94" s="17" t="s">
        <v>38</v>
      </c>
      <c r="B94" s="1"/>
      <c r="C94" s="28">
        <v>86000</v>
      </c>
      <c r="D94" s="16"/>
    </row>
    <row r="95" spans="1:4" ht="15.6" x14ac:dyDescent="0.3">
      <c r="A95" s="17" t="s">
        <v>39</v>
      </c>
      <c r="B95" s="1"/>
      <c r="C95" s="28">
        <v>210000</v>
      </c>
      <c r="D95" s="16"/>
    </row>
    <row r="96" spans="1:4" ht="15.6" x14ac:dyDescent="0.3">
      <c r="A96" s="17" t="s">
        <v>40</v>
      </c>
      <c r="B96" s="1"/>
      <c r="C96" s="28">
        <v>480000</v>
      </c>
      <c r="D96" s="16"/>
    </row>
    <row r="97" spans="1:4" ht="15.6" x14ac:dyDescent="0.3">
      <c r="A97" s="17" t="s">
        <v>41</v>
      </c>
      <c r="B97" s="1"/>
      <c r="C97" s="37">
        <v>25000</v>
      </c>
      <c r="D97" s="16"/>
    </row>
    <row r="98" spans="1:4" ht="15.6" x14ac:dyDescent="0.3">
      <c r="A98" s="17" t="s">
        <v>42</v>
      </c>
      <c r="B98" s="1"/>
      <c r="C98" s="39" t="s">
        <v>43</v>
      </c>
      <c r="D98" s="16"/>
    </row>
    <row r="99" spans="1:4" ht="15.6" x14ac:dyDescent="0.3">
      <c r="A99" s="13"/>
      <c r="B99" s="14"/>
      <c r="C99" s="15"/>
    </row>
    <row r="100" spans="1:4" ht="15.6" x14ac:dyDescent="0.3">
      <c r="A100" s="20" t="s">
        <v>8</v>
      </c>
      <c r="B100" s="14"/>
      <c r="C100" s="15"/>
      <c r="D100" s="20"/>
    </row>
    <row r="101" spans="1:4" ht="15.6" x14ac:dyDescent="0.3">
      <c r="A101" s="9" t="s">
        <v>44</v>
      </c>
      <c r="B101" s="14"/>
    </row>
    <row r="102" spans="1:4" ht="15.6" x14ac:dyDescent="0.3">
      <c r="A102" s="25" t="s">
        <v>45</v>
      </c>
      <c r="C102" s="35">
        <f>C88</f>
        <v>30000</v>
      </c>
      <c r="D102" s="53">
        <f>C102/$C$110</f>
        <v>2.5866528711846869E-2</v>
      </c>
    </row>
    <row r="103" spans="1:4" ht="15.6" x14ac:dyDescent="0.3">
      <c r="A103" s="25" t="s">
        <v>46</v>
      </c>
      <c r="C103" s="31">
        <f>C89</f>
        <v>63800</v>
      </c>
      <c r="D103" s="53">
        <f t="shared" ref="D103:D110" si="1">C103/$C$110</f>
        <v>5.5009484393861011E-2</v>
      </c>
    </row>
    <row r="104" spans="1:4" ht="15.6" x14ac:dyDescent="0.3">
      <c r="A104" s="25" t="s">
        <v>47</v>
      </c>
      <c r="C104" s="31">
        <f>C92</f>
        <v>66000</v>
      </c>
      <c r="D104" s="53">
        <f t="shared" si="1"/>
        <v>5.6906363166063116E-2</v>
      </c>
    </row>
    <row r="105" spans="1:4" ht="15.6" x14ac:dyDescent="0.3">
      <c r="A105" s="25" t="s">
        <v>48</v>
      </c>
      <c r="C105" s="45">
        <f>SUM(C102:C104)</f>
        <v>159800</v>
      </c>
      <c r="D105" s="53">
        <f t="shared" si="1"/>
        <v>0.13778237627177101</v>
      </c>
    </row>
    <row r="106" spans="1:4" ht="15.6" x14ac:dyDescent="0.3">
      <c r="A106" s="25" t="s">
        <v>49</v>
      </c>
      <c r="C106" s="43">
        <f>C93</f>
        <v>1061000</v>
      </c>
      <c r="D106" s="53">
        <f t="shared" si="1"/>
        <v>0.91481289877565097</v>
      </c>
    </row>
    <row r="107" spans="1:4" ht="15.6" x14ac:dyDescent="0.3">
      <c r="A107" s="25" t="s">
        <v>50</v>
      </c>
      <c r="C107" s="30">
        <f>C94</f>
        <v>86000</v>
      </c>
      <c r="D107" s="53">
        <f t="shared" si="1"/>
        <v>7.4150715640627696E-2</v>
      </c>
    </row>
    <row r="108" spans="1:4" ht="15.6" x14ac:dyDescent="0.3">
      <c r="A108" s="25" t="s">
        <v>51</v>
      </c>
      <c r="C108" s="54">
        <f>C106-C107</f>
        <v>975000</v>
      </c>
      <c r="D108" s="53">
        <f t="shared" si="1"/>
        <v>0.84066218313502328</v>
      </c>
    </row>
    <row r="109" spans="1:4" ht="15.6" x14ac:dyDescent="0.3">
      <c r="A109" s="25" t="s">
        <v>41</v>
      </c>
      <c r="C109" s="43">
        <f>C97</f>
        <v>25000</v>
      </c>
      <c r="D109" s="53">
        <f t="shared" si="1"/>
        <v>2.1555440593205726E-2</v>
      </c>
    </row>
    <row r="110" spans="1:4" ht="16.149999999999999" thickBot="1" x14ac:dyDescent="0.35">
      <c r="A110" s="25" t="s">
        <v>52</v>
      </c>
      <c r="C110" s="46">
        <f>C105+C108+C109</f>
        <v>1159800</v>
      </c>
      <c r="D110" s="53">
        <f t="shared" si="1"/>
        <v>1</v>
      </c>
    </row>
    <row r="111" spans="1:4" ht="16.149999999999999" thickTop="1" x14ac:dyDescent="0.3">
      <c r="C111" s="55"/>
    </row>
    <row r="112" spans="1:4" ht="15.6" x14ac:dyDescent="0.3">
      <c r="A112" s="25" t="s">
        <v>54</v>
      </c>
      <c r="C112" s="31">
        <f>C90</f>
        <v>52500</v>
      </c>
      <c r="D112" s="53">
        <f>C112/$C$120</f>
        <v>4.5266425245732024E-2</v>
      </c>
    </row>
    <row r="113" spans="1:4" ht="15.6" x14ac:dyDescent="0.3">
      <c r="A113" s="25" t="s">
        <v>53</v>
      </c>
      <c r="C113" s="35">
        <f>C91</f>
        <v>11000</v>
      </c>
      <c r="D113" s="53">
        <f t="shared" ref="D113:D120" si="2">C113/$C$120</f>
        <v>9.4843938610105188E-3</v>
      </c>
    </row>
    <row r="114" spans="1:4" ht="15.6" x14ac:dyDescent="0.3">
      <c r="A114" s="25" t="s">
        <v>55</v>
      </c>
      <c r="C114" s="47">
        <f>SUM(C113:C113)</f>
        <v>11000</v>
      </c>
      <c r="D114" s="53">
        <f t="shared" si="2"/>
        <v>9.4843938610105188E-3</v>
      </c>
    </row>
    <row r="115" spans="1:4" ht="15.6" x14ac:dyDescent="0.3">
      <c r="A115" s="25" t="s">
        <v>56</v>
      </c>
      <c r="C115" s="30">
        <f>C95</f>
        <v>210000</v>
      </c>
      <c r="D115" s="53">
        <f t="shared" si="2"/>
        <v>0.1810657009829281</v>
      </c>
    </row>
    <row r="116" spans="1:4" ht="15.6" x14ac:dyDescent="0.3">
      <c r="A116" s="25" t="s">
        <v>57</v>
      </c>
      <c r="C116" s="49">
        <f>C114+C115</f>
        <v>221000</v>
      </c>
      <c r="D116" s="53">
        <f t="shared" si="2"/>
        <v>0.19055009484393862</v>
      </c>
    </row>
    <row r="117" spans="1:4" ht="15.6" x14ac:dyDescent="0.3">
      <c r="A117" s="25" t="s">
        <v>58</v>
      </c>
      <c r="C117" s="31">
        <f>C96</f>
        <v>480000</v>
      </c>
      <c r="D117" s="53">
        <f t="shared" si="2"/>
        <v>0.41386445938954991</v>
      </c>
    </row>
    <row r="118" spans="1:4" ht="15.6" x14ac:dyDescent="0.3">
      <c r="A118" s="25" t="s">
        <v>59</v>
      </c>
      <c r="C118" s="30">
        <f>C119-C117</f>
        <v>458800</v>
      </c>
      <c r="D118" s="53">
        <f t="shared" si="2"/>
        <v>0.39558544576651145</v>
      </c>
    </row>
    <row r="119" spans="1:4" ht="15.6" x14ac:dyDescent="0.3">
      <c r="A119" s="25" t="s">
        <v>60</v>
      </c>
      <c r="C119" s="50">
        <f>C120-C116</f>
        <v>938800</v>
      </c>
      <c r="D119" s="53">
        <f t="shared" si="2"/>
        <v>0.80944990515606141</v>
      </c>
    </row>
    <row r="120" spans="1:4" ht="16.149999999999999" thickBot="1" x14ac:dyDescent="0.35">
      <c r="A120" s="25" t="s">
        <v>61</v>
      </c>
      <c r="C120" s="46">
        <f>C110</f>
        <v>1159800</v>
      </c>
      <c r="D120" s="53">
        <f t="shared" si="2"/>
        <v>1</v>
      </c>
    </row>
    <row r="121" spans="1:4" ht="16.149999999999999" thickTop="1" x14ac:dyDescent="0.3"/>
    <row r="123" spans="1:4" ht="15.6" x14ac:dyDescent="0.3">
      <c r="A123" s="23" t="s">
        <v>65</v>
      </c>
      <c r="B123" s="3"/>
      <c r="C123" s="4"/>
      <c r="D123" s="5"/>
    </row>
    <row r="124" spans="1:4" ht="15.6" x14ac:dyDescent="0.3">
      <c r="A124" s="25" t="s">
        <v>66</v>
      </c>
      <c r="D124" s="16"/>
    </row>
    <row r="125" spans="1:4" ht="15.6" x14ac:dyDescent="0.3">
      <c r="A125" s="56"/>
      <c r="B125" s="14"/>
      <c r="C125" s="15"/>
      <c r="D125" s="16"/>
    </row>
    <row r="126" spans="1:4" ht="15.6" x14ac:dyDescent="0.3">
      <c r="A126" s="23" t="s">
        <v>5</v>
      </c>
      <c r="B126" s="3"/>
      <c r="C126" s="4"/>
      <c r="D126" s="5"/>
    </row>
    <row r="127" spans="1:4" ht="15.6" x14ac:dyDescent="0.3">
      <c r="A127" s="17" t="s">
        <v>11</v>
      </c>
      <c r="C127" s="26">
        <v>550000</v>
      </c>
      <c r="D127" s="16"/>
    </row>
    <row r="128" spans="1:4" ht="15.6" x14ac:dyDescent="0.3">
      <c r="A128" s="17" t="s">
        <v>38</v>
      </c>
      <c r="C128" s="28">
        <v>190000</v>
      </c>
      <c r="D128" s="16"/>
    </row>
    <row r="129" spans="1:4" ht="15.6" x14ac:dyDescent="0.3">
      <c r="A129" s="17" t="s">
        <v>31</v>
      </c>
      <c r="C129" s="28" t="s">
        <v>43</v>
      </c>
      <c r="D129" s="16"/>
    </row>
    <row r="130" spans="1:4" ht="15.6" x14ac:dyDescent="0.3">
      <c r="A130" s="17" t="s">
        <v>12</v>
      </c>
      <c r="C130" s="26">
        <v>320000</v>
      </c>
      <c r="D130" s="16"/>
    </row>
    <row r="131" spans="1:4" ht="15.6" x14ac:dyDescent="0.3">
      <c r="A131" s="17" t="s">
        <v>32</v>
      </c>
      <c r="C131" s="28">
        <v>73000</v>
      </c>
      <c r="D131" s="16"/>
    </row>
    <row r="132" spans="1:4" ht="15.6" x14ac:dyDescent="0.3">
      <c r="A132" s="17" t="s">
        <v>14</v>
      </c>
      <c r="C132" s="28">
        <v>38000</v>
      </c>
      <c r="D132" s="16"/>
    </row>
    <row r="133" spans="1:4" ht="15.6" x14ac:dyDescent="0.3">
      <c r="A133" s="17" t="s">
        <v>33</v>
      </c>
      <c r="C133" s="28">
        <v>65000</v>
      </c>
      <c r="D133" s="16"/>
    </row>
    <row r="134" spans="1:4" ht="15.6" x14ac:dyDescent="0.3">
      <c r="A134" s="17" t="s">
        <v>15</v>
      </c>
      <c r="C134" s="28">
        <v>26000</v>
      </c>
      <c r="D134" s="16"/>
    </row>
    <row r="135" spans="1:4" ht="15.6" x14ac:dyDescent="0.3">
      <c r="A135" s="17" t="s">
        <v>34</v>
      </c>
      <c r="C135" s="28">
        <v>29000</v>
      </c>
      <c r="D135" s="16"/>
    </row>
    <row r="136" spans="1:4" ht="15.6" x14ac:dyDescent="0.3">
      <c r="A136" s="17" t="s">
        <v>16</v>
      </c>
      <c r="C136" s="28">
        <v>59850</v>
      </c>
      <c r="D136" s="16"/>
    </row>
    <row r="137" spans="1:4" ht="15.6" x14ac:dyDescent="0.3">
      <c r="A137" s="17" t="s">
        <v>35</v>
      </c>
      <c r="C137" s="28">
        <v>47000</v>
      </c>
      <c r="D137" s="16"/>
    </row>
    <row r="138" spans="1:4" ht="15.6" x14ac:dyDescent="0.3">
      <c r="A138" s="17" t="s">
        <v>67</v>
      </c>
      <c r="C138" s="27">
        <v>45000</v>
      </c>
      <c r="D138" s="16"/>
    </row>
    <row r="139" spans="1:4" ht="15.6" x14ac:dyDescent="0.3">
      <c r="A139" s="17" t="s">
        <v>36</v>
      </c>
      <c r="C139" s="28">
        <v>648000</v>
      </c>
      <c r="D139" s="57"/>
    </row>
    <row r="140" spans="1:4" ht="15.6" x14ac:dyDescent="0.3">
      <c r="A140" s="17" t="s">
        <v>39</v>
      </c>
      <c r="C140" s="28">
        <v>360000</v>
      </c>
      <c r="D140" s="57"/>
    </row>
    <row r="141" spans="1:4" ht="15.6" x14ac:dyDescent="0.3">
      <c r="A141" s="17" t="s">
        <v>40</v>
      </c>
      <c r="C141" s="28">
        <v>120000</v>
      </c>
      <c r="D141" s="57"/>
    </row>
    <row r="142" spans="1:4" ht="15.6" x14ac:dyDescent="0.3">
      <c r="A142" s="17" t="s">
        <v>41</v>
      </c>
      <c r="C142" s="37">
        <v>15000</v>
      </c>
      <c r="D142" s="57"/>
    </row>
    <row r="143" spans="1:4" ht="15.6" x14ac:dyDescent="0.3">
      <c r="A143" s="17" t="s">
        <v>42</v>
      </c>
      <c r="C143" s="37">
        <v>138500</v>
      </c>
      <c r="D143" s="57"/>
    </row>
    <row r="144" spans="1:4" ht="15.6" x14ac:dyDescent="0.3">
      <c r="A144" s="1"/>
      <c r="B144" s="1"/>
      <c r="C144" s="1"/>
      <c r="D144" s="57"/>
    </row>
    <row r="145" spans="1:4" ht="15.6" x14ac:dyDescent="0.3">
      <c r="A145" s="20" t="s">
        <v>8</v>
      </c>
      <c r="D145" s="57"/>
    </row>
    <row r="146" spans="1:4" ht="15.6" x14ac:dyDescent="0.3">
      <c r="A146" s="9" t="s">
        <v>68</v>
      </c>
      <c r="B146" s="14"/>
      <c r="C146" s="15"/>
      <c r="D146" s="57"/>
    </row>
    <row r="147" spans="1:4" ht="15.6" x14ac:dyDescent="0.3">
      <c r="A147" s="25" t="s">
        <v>18</v>
      </c>
      <c r="C147" s="18">
        <f>C127</f>
        <v>550000</v>
      </c>
      <c r="D147" s="57"/>
    </row>
    <row r="148" spans="1:4" ht="15.6" x14ac:dyDescent="0.3">
      <c r="A148" s="25" t="s">
        <v>19</v>
      </c>
      <c r="C148" s="30">
        <f>C130</f>
        <v>320000</v>
      </c>
      <c r="D148" s="57"/>
    </row>
    <row r="149" spans="1:4" ht="15.6" x14ac:dyDescent="0.3">
      <c r="A149" s="25" t="s">
        <v>20</v>
      </c>
      <c r="C149" s="58">
        <f>C147-C148</f>
        <v>230000</v>
      </c>
      <c r="D149" s="57"/>
    </row>
    <row r="150" spans="1:4" ht="15.6" x14ac:dyDescent="0.3">
      <c r="A150" s="25" t="s">
        <v>21</v>
      </c>
      <c r="B150" s="58">
        <f>C138</f>
        <v>45000</v>
      </c>
      <c r="C150" s="31"/>
      <c r="D150" s="57"/>
    </row>
    <row r="151" spans="1:4" ht="15.6" x14ac:dyDescent="0.3">
      <c r="A151" s="25" t="s">
        <v>22</v>
      </c>
      <c r="B151" s="10">
        <f>C132</f>
        <v>38000</v>
      </c>
      <c r="C151" s="31"/>
      <c r="D151" s="57"/>
    </row>
    <row r="152" spans="1:4" ht="15.6" x14ac:dyDescent="0.3">
      <c r="A152" s="25" t="s">
        <v>23</v>
      </c>
      <c r="C152" s="59">
        <f>SUM(B150:B151)</f>
        <v>83000</v>
      </c>
      <c r="D152" s="57"/>
    </row>
    <row r="153" spans="1:4" ht="15.6" x14ac:dyDescent="0.3">
      <c r="A153" s="25" t="s">
        <v>24</v>
      </c>
      <c r="C153" s="58">
        <f>C149-C152</f>
        <v>147000</v>
      </c>
      <c r="D153" s="57"/>
    </row>
    <row r="154" spans="1:4" ht="15.6" x14ac:dyDescent="0.3">
      <c r="A154" s="25" t="s">
        <v>25</v>
      </c>
      <c r="C154" s="30">
        <f>C134</f>
        <v>26000</v>
      </c>
      <c r="D154" s="57"/>
    </row>
    <row r="155" spans="1:4" ht="15.6" x14ac:dyDescent="0.3">
      <c r="A155" s="25" t="s">
        <v>26</v>
      </c>
      <c r="C155" s="58">
        <f>C153-C154</f>
        <v>121000</v>
      </c>
      <c r="D155" s="57"/>
    </row>
    <row r="156" spans="1:4" ht="15.6" x14ac:dyDescent="0.3">
      <c r="A156" s="25" t="s">
        <v>27</v>
      </c>
      <c r="C156" s="30">
        <f>C136</f>
        <v>59850</v>
      </c>
      <c r="D156" s="57"/>
    </row>
    <row r="157" spans="1:4" ht="16.149999999999999" thickBot="1" x14ac:dyDescent="0.35">
      <c r="A157" s="25" t="s">
        <v>28</v>
      </c>
      <c r="C157" s="32">
        <f>C155-C156</f>
        <v>61150</v>
      </c>
      <c r="D157" s="57"/>
    </row>
    <row r="158" spans="1:4" ht="16.149999999999999" thickTop="1" x14ac:dyDescent="0.3">
      <c r="C158" s="33"/>
      <c r="D158" s="57"/>
    </row>
    <row r="159" spans="1:4" ht="15.6" x14ac:dyDescent="0.3">
      <c r="A159" s="9" t="s">
        <v>44</v>
      </c>
      <c r="B159" s="14"/>
      <c r="D159" s="57"/>
    </row>
    <row r="160" spans="1:4" ht="15.6" x14ac:dyDescent="0.3">
      <c r="A160" s="25" t="s">
        <v>45</v>
      </c>
      <c r="C160" s="58">
        <v>119500</v>
      </c>
      <c r="D160" s="57"/>
    </row>
    <row r="161" spans="1:4" ht="15.6" x14ac:dyDescent="0.3">
      <c r="A161" s="25" t="s">
        <v>46</v>
      </c>
      <c r="C161" s="31">
        <f>C131</f>
        <v>73000</v>
      </c>
      <c r="D161" s="57"/>
    </row>
    <row r="162" spans="1:4" ht="15.6" x14ac:dyDescent="0.3">
      <c r="A162" s="25" t="s">
        <v>47</v>
      </c>
      <c r="C162" s="31">
        <f>C137</f>
        <v>47000</v>
      </c>
      <c r="D162" s="57"/>
    </row>
    <row r="163" spans="1:4" ht="15.6" x14ac:dyDescent="0.3">
      <c r="A163" s="25" t="s">
        <v>48</v>
      </c>
      <c r="C163" s="45">
        <f>SUM(C160:C162)</f>
        <v>239500</v>
      </c>
      <c r="D163" s="57"/>
    </row>
    <row r="164" spans="1:4" ht="15.6" x14ac:dyDescent="0.3">
      <c r="A164" s="25" t="s">
        <v>49</v>
      </c>
      <c r="C164" s="43">
        <f>C139</f>
        <v>648000</v>
      </c>
      <c r="D164" s="57"/>
    </row>
    <row r="165" spans="1:4" ht="15.6" x14ac:dyDescent="0.3">
      <c r="A165" s="25" t="s">
        <v>50</v>
      </c>
      <c r="C165" s="50">
        <f>C128</f>
        <v>190000</v>
      </c>
      <c r="D165" s="57"/>
    </row>
    <row r="166" spans="1:4" ht="15.6" x14ac:dyDescent="0.3">
      <c r="A166" s="25" t="s">
        <v>51</v>
      </c>
      <c r="C166" s="43">
        <f>C164-C165</f>
        <v>458000</v>
      </c>
      <c r="D166" s="57"/>
    </row>
    <row r="167" spans="1:4" ht="15.6" x14ac:dyDescent="0.3">
      <c r="A167" s="25" t="s">
        <v>41</v>
      </c>
      <c r="C167" s="43">
        <f>C142</f>
        <v>15000</v>
      </c>
      <c r="D167" s="57"/>
    </row>
    <row r="168" spans="1:4" ht="16.149999999999999" thickBot="1" x14ac:dyDescent="0.35">
      <c r="A168" s="25" t="s">
        <v>52</v>
      </c>
      <c r="C168" s="46">
        <f>C163+C166+C167</f>
        <v>712500</v>
      </c>
      <c r="D168" s="57"/>
    </row>
    <row r="169" spans="1:4" ht="16.149999999999999" thickTop="1" x14ac:dyDescent="0.3">
      <c r="C169" s="55"/>
      <c r="D169" s="60">
        <f>C178-C168</f>
        <v>0</v>
      </c>
    </row>
    <row r="170" spans="1:4" ht="15.6" x14ac:dyDescent="0.3">
      <c r="A170" s="25" t="s">
        <v>54</v>
      </c>
      <c r="C170" s="58">
        <f>C133</f>
        <v>65000</v>
      </c>
      <c r="D170" s="16"/>
    </row>
    <row r="171" spans="1:4" ht="15.6" x14ac:dyDescent="0.3">
      <c r="A171" s="25" t="s">
        <v>53</v>
      </c>
      <c r="C171" s="7">
        <f>C135</f>
        <v>29000</v>
      </c>
      <c r="D171" s="16"/>
    </row>
    <row r="172" spans="1:4" ht="15.6" x14ac:dyDescent="0.3">
      <c r="A172" s="25" t="s">
        <v>55</v>
      </c>
      <c r="C172" s="58">
        <f>SUM(C170:C171)</f>
        <v>94000</v>
      </c>
      <c r="D172" s="16"/>
    </row>
    <row r="173" spans="1:4" ht="15.6" x14ac:dyDescent="0.3">
      <c r="A173" s="25" t="s">
        <v>56</v>
      </c>
      <c r="C173" s="30">
        <f>C140</f>
        <v>360000</v>
      </c>
      <c r="D173" s="16"/>
    </row>
    <row r="174" spans="1:4" ht="15.6" x14ac:dyDescent="0.3">
      <c r="A174" s="25" t="s">
        <v>57</v>
      </c>
      <c r="C174" s="61">
        <f>C172+C173</f>
        <v>454000</v>
      </c>
    </row>
    <row r="175" spans="1:4" ht="15.6" x14ac:dyDescent="0.3">
      <c r="A175" s="25" t="s">
        <v>58</v>
      </c>
      <c r="C175" s="31">
        <f>C141</f>
        <v>120000</v>
      </c>
    </row>
    <row r="176" spans="1:4" ht="15.6" x14ac:dyDescent="0.3">
      <c r="A176" s="25" t="s">
        <v>59</v>
      </c>
      <c r="C176" s="30">
        <f>C143</f>
        <v>138500</v>
      </c>
    </row>
    <row r="177" spans="1:4" ht="15.6" x14ac:dyDescent="0.3">
      <c r="A177" s="25" t="s">
        <v>60</v>
      </c>
      <c r="C177" s="50">
        <f>SUM(C175:C176)</f>
        <v>258500</v>
      </c>
    </row>
    <row r="178" spans="1:4" ht="16.149999999999999" thickBot="1" x14ac:dyDescent="0.35">
      <c r="A178" s="25" t="s">
        <v>61</v>
      </c>
      <c r="C178" s="62">
        <f>C174+C177</f>
        <v>712500</v>
      </c>
    </row>
    <row r="179" spans="1:4" ht="16.149999999999999" thickTop="1" x14ac:dyDescent="0.3">
      <c r="C179" s="31"/>
    </row>
    <row r="180" spans="1:4" ht="15.6" x14ac:dyDescent="0.3">
      <c r="A180" s="25" t="s">
        <v>62</v>
      </c>
      <c r="C180" s="18">
        <f>C163-C172</f>
        <v>145500</v>
      </c>
    </row>
    <row r="181" spans="1:4" ht="15.6" x14ac:dyDescent="0.3">
      <c r="A181" s="25" t="s">
        <v>63</v>
      </c>
      <c r="C181" s="51">
        <f>C174/C168</f>
        <v>0.63719298245614031</v>
      </c>
    </row>
    <row r="182" spans="1:4" ht="15.6" x14ac:dyDescent="0.3">
      <c r="A182" s="13"/>
      <c r="B182" s="63"/>
      <c r="C182" s="63"/>
    </row>
    <row r="183" spans="1:4" ht="15.6" x14ac:dyDescent="0.3">
      <c r="A183" s="23" t="s">
        <v>69</v>
      </c>
      <c r="B183" s="3"/>
      <c r="C183" s="4"/>
      <c r="D183" s="5"/>
    </row>
    <row r="184" spans="1:4" ht="15.6" x14ac:dyDescent="0.3">
      <c r="A184" s="25" t="s">
        <v>70</v>
      </c>
      <c r="D184" s="16"/>
    </row>
    <row r="185" spans="1:4" ht="15.6" x14ac:dyDescent="0.3">
      <c r="A185" s="56"/>
      <c r="B185" s="14"/>
      <c r="C185" s="15"/>
      <c r="D185" s="16"/>
    </row>
    <row r="186" spans="1:4" ht="15.6" x14ac:dyDescent="0.3">
      <c r="A186" s="23" t="s">
        <v>5</v>
      </c>
      <c r="B186" s="3"/>
      <c r="C186" s="4"/>
      <c r="D186" s="5"/>
    </row>
    <row r="187" spans="1:4" ht="15.6" x14ac:dyDescent="0.3">
      <c r="A187" s="64" t="s">
        <v>71</v>
      </c>
      <c r="C187" s="65">
        <v>7000</v>
      </c>
    </row>
    <row r="188" spans="1:4" ht="15.6" x14ac:dyDescent="0.3">
      <c r="A188" s="66" t="s">
        <v>72</v>
      </c>
      <c r="C188" s="67">
        <v>219000</v>
      </c>
    </row>
    <row r="189" spans="1:4" ht="15.6" x14ac:dyDescent="0.3">
      <c r="A189" s="66" t="s">
        <v>73</v>
      </c>
      <c r="C189" s="67">
        <v>29000</v>
      </c>
    </row>
    <row r="190" spans="1:4" ht="15.6" x14ac:dyDescent="0.3">
      <c r="A190" s="66" t="s">
        <v>74</v>
      </c>
      <c r="C190" s="67">
        <v>43000</v>
      </c>
    </row>
    <row r="191" spans="1:4" ht="15.6" x14ac:dyDescent="0.3">
      <c r="A191" s="66" t="s">
        <v>25</v>
      </c>
      <c r="C191" s="67">
        <v>45000</v>
      </c>
    </row>
    <row r="192" spans="1:4" ht="15.6" x14ac:dyDescent="0.3">
      <c r="A192" s="66" t="s">
        <v>75</v>
      </c>
      <c r="C192" s="67">
        <v>5000</v>
      </c>
    </row>
    <row r="193" spans="1:3" ht="15.6" x14ac:dyDescent="0.3">
      <c r="A193" s="66" t="s">
        <v>76</v>
      </c>
      <c r="C193" s="67">
        <v>17000</v>
      </c>
    </row>
    <row r="194" spans="1:3" ht="15.6" x14ac:dyDescent="0.3">
      <c r="A194" s="66" t="s">
        <v>77</v>
      </c>
      <c r="C194" s="67">
        <v>69000</v>
      </c>
    </row>
    <row r="195" spans="1:3" ht="15.6" x14ac:dyDescent="0.3">
      <c r="A195" s="66" t="s">
        <v>78</v>
      </c>
      <c r="C195" s="67">
        <v>53000</v>
      </c>
    </row>
    <row r="196" spans="1:3" ht="15.6" x14ac:dyDescent="0.3">
      <c r="A196" s="66" t="s">
        <v>79</v>
      </c>
      <c r="C196" s="67">
        <v>15000</v>
      </c>
    </row>
    <row r="197" spans="1:3" ht="15.6" x14ac:dyDescent="0.3">
      <c r="A197" s="66" t="s">
        <v>80</v>
      </c>
      <c r="C197" s="67">
        <v>54000</v>
      </c>
    </row>
    <row r="198" spans="1:3" ht="15.6" x14ac:dyDescent="0.3">
      <c r="A198" s="66" t="s">
        <v>81</v>
      </c>
      <c r="C198" s="67">
        <v>20000</v>
      </c>
    </row>
    <row r="199" spans="1:3" ht="15.6" x14ac:dyDescent="0.3">
      <c r="A199" s="66" t="s">
        <v>82</v>
      </c>
      <c r="C199" s="67">
        <v>45000</v>
      </c>
    </row>
    <row r="200" spans="1:3" ht="15.6" x14ac:dyDescent="0.3">
      <c r="A200" s="64" t="s">
        <v>83</v>
      </c>
      <c r="B200" s="14"/>
      <c r="C200" s="68">
        <v>250000</v>
      </c>
    </row>
    <row r="201" spans="1:3" ht="15.6" x14ac:dyDescent="0.3">
      <c r="A201" s="13"/>
      <c r="B201" s="14"/>
      <c r="C201" s="50"/>
    </row>
    <row r="202" spans="1:3" ht="15.6" x14ac:dyDescent="0.3">
      <c r="A202" s="20" t="s">
        <v>8</v>
      </c>
      <c r="B202" s="14"/>
      <c r="C202" s="50"/>
    </row>
    <row r="203" spans="1:3" ht="15.6" x14ac:dyDescent="0.3">
      <c r="A203" s="9" t="s">
        <v>84</v>
      </c>
      <c r="C203" s="31"/>
    </row>
    <row r="204" spans="1:3" ht="15.6" x14ac:dyDescent="0.3">
      <c r="A204" s="25" t="s">
        <v>85</v>
      </c>
      <c r="C204" s="35">
        <f>C188-C191-C199</f>
        <v>129000</v>
      </c>
    </row>
    <row r="205" spans="1:3" ht="15.6" x14ac:dyDescent="0.3">
      <c r="A205" s="25" t="s">
        <v>86</v>
      </c>
      <c r="C205" s="19"/>
    </row>
    <row r="206" spans="1:3" ht="15.6" x14ac:dyDescent="0.3">
      <c r="A206" s="25" t="s">
        <v>87</v>
      </c>
      <c r="C206" s="36">
        <f>C193</f>
        <v>17000</v>
      </c>
    </row>
    <row r="207" spans="1:3" ht="15.6" x14ac:dyDescent="0.3">
      <c r="A207" s="25" t="s">
        <v>88</v>
      </c>
      <c r="C207" s="36">
        <f>-C194</f>
        <v>-69000</v>
      </c>
    </row>
    <row r="208" spans="1:3" ht="15.6" x14ac:dyDescent="0.3">
      <c r="A208" s="25" t="s">
        <v>89</v>
      </c>
      <c r="C208" s="38">
        <f>-C187</f>
        <v>-7000</v>
      </c>
    </row>
    <row r="209" spans="1:3" ht="15.6" x14ac:dyDescent="0.3">
      <c r="A209" s="25" t="s">
        <v>90</v>
      </c>
      <c r="B209" s="14"/>
      <c r="C209" s="69">
        <f>C190</f>
        <v>43000</v>
      </c>
    </row>
    <row r="210" spans="1:3" ht="15.6" x14ac:dyDescent="0.3">
      <c r="A210" s="25" t="s">
        <v>91</v>
      </c>
      <c r="B210" s="14"/>
      <c r="C210" s="18">
        <f>SUM(C204:C209)</f>
        <v>113000</v>
      </c>
    </row>
    <row r="211" spans="1:3" ht="15.6" x14ac:dyDescent="0.3">
      <c r="A211" s="13"/>
      <c r="B211" s="14"/>
      <c r="C211" s="43"/>
    </row>
    <row r="212" spans="1:3" ht="15.6" x14ac:dyDescent="0.3">
      <c r="A212" s="9" t="s">
        <v>92</v>
      </c>
      <c r="B212" s="14"/>
      <c r="C212" s="36"/>
    </row>
    <row r="213" spans="1:3" ht="15.6" x14ac:dyDescent="0.3">
      <c r="A213" s="13" t="s">
        <v>93</v>
      </c>
      <c r="B213" s="14"/>
      <c r="C213" s="70">
        <f>-C197</f>
        <v>-54000</v>
      </c>
    </row>
    <row r="214" spans="1:3" ht="15.6" x14ac:dyDescent="0.3">
      <c r="A214" s="13"/>
      <c r="B214" s="14"/>
      <c r="C214" s="55"/>
    </row>
    <row r="215" spans="1:3" ht="15.6" x14ac:dyDescent="0.3">
      <c r="A215" s="9" t="s">
        <v>94</v>
      </c>
      <c r="B215" s="14"/>
      <c r="C215" s="55"/>
    </row>
    <row r="216" spans="1:3" ht="15.6" x14ac:dyDescent="0.3">
      <c r="A216" s="13" t="s">
        <v>95</v>
      </c>
      <c r="B216" s="14"/>
      <c r="C216" s="71">
        <f>C196</f>
        <v>15000</v>
      </c>
    </row>
    <row r="217" spans="1:3" ht="15.6" x14ac:dyDescent="0.3">
      <c r="A217" s="13" t="s">
        <v>96</v>
      </c>
      <c r="B217" s="14"/>
      <c r="C217" s="70">
        <f>C195</f>
        <v>53000</v>
      </c>
    </row>
    <row r="218" spans="1:3" ht="15.6" x14ac:dyDescent="0.3">
      <c r="A218" s="13" t="s">
        <v>97</v>
      </c>
      <c r="B218" s="14"/>
      <c r="C218" s="70">
        <f>C192+C198</f>
        <v>25000</v>
      </c>
    </row>
    <row r="219" spans="1:3" ht="15.6" x14ac:dyDescent="0.3">
      <c r="A219" s="13" t="s">
        <v>98</v>
      </c>
      <c r="B219" s="14"/>
      <c r="C219" s="10">
        <f>-C189</f>
        <v>-29000</v>
      </c>
    </row>
    <row r="220" spans="1:3" ht="15.6" x14ac:dyDescent="0.3">
      <c r="A220" s="25" t="s">
        <v>99</v>
      </c>
      <c r="C220" s="71">
        <f>SUM(C216:C219)</f>
        <v>64000</v>
      </c>
    </row>
    <row r="221" spans="1:3" ht="15.6" x14ac:dyDescent="0.3">
      <c r="C221" s="55"/>
    </row>
    <row r="222" spans="1:3" ht="15.6" x14ac:dyDescent="0.3">
      <c r="A222" s="25" t="s">
        <v>100</v>
      </c>
      <c r="C222" s="72">
        <f>C210+C213+C220</f>
        <v>123000</v>
      </c>
    </row>
    <row r="223" spans="1:3" ht="15.6" x14ac:dyDescent="0.3">
      <c r="A223" s="25" t="s">
        <v>83</v>
      </c>
      <c r="C223" s="69">
        <f>C200</f>
        <v>250000</v>
      </c>
    </row>
    <row r="224" spans="1:3" ht="15.6" x14ac:dyDescent="0.3">
      <c r="A224" s="25" t="s">
        <v>101</v>
      </c>
      <c r="C224" s="72">
        <f>SUM(C222:C223)</f>
        <v>373000</v>
      </c>
    </row>
    <row r="225" spans="1:5" ht="15.6" x14ac:dyDescent="0.3">
      <c r="A225" s="9"/>
      <c r="B225" s="30"/>
      <c r="C225" s="73"/>
      <c r="D225" s="12"/>
    </row>
    <row r="226" spans="1:5" ht="16.149999999999999" thickBot="1" x14ac:dyDescent="0.35">
      <c r="A226" s="13"/>
      <c r="B226" s="50"/>
      <c r="C226" s="74"/>
      <c r="D226" s="16"/>
    </row>
    <row r="227" spans="1:5" ht="16.149999999999999" thickBot="1" x14ac:dyDescent="0.35">
      <c r="A227" s="75" t="s">
        <v>102</v>
      </c>
      <c r="B227" s="76"/>
      <c r="C227" s="77"/>
      <c r="D227" s="78"/>
      <c r="E227" s="79"/>
    </row>
    <row r="228" spans="1:5" ht="15.6" x14ac:dyDescent="0.3">
      <c r="A228" s="13"/>
      <c r="B228" s="50"/>
      <c r="C228" s="74"/>
      <c r="D228" s="16"/>
    </row>
    <row r="229" spans="1:5" ht="15.6" x14ac:dyDescent="0.3">
      <c r="A229" s="80" t="s">
        <v>103</v>
      </c>
      <c r="B229" s="80"/>
      <c r="C229" s="80"/>
      <c r="D229" s="80"/>
      <c r="E229" s="80"/>
    </row>
    <row r="230" spans="1:5" ht="16.149999999999999" thickBot="1" x14ac:dyDescent="0.35">
      <c r="A230" s="80"/>
      <c r="B230" s="80"/>
      <c r="C230" s="80"/>
      <c r="D230" s="80"/>
      <c r="E230" s="80"/>
    </row>
    <row r="231" spans="1:5" ht="16.149999999999999" thickBot="1" x14ac:dyDescent="0.35">
      <c r="A231" s="81" t="s">
        <v>104</v>
      </c>
      <c r="B231" s="80"/>
      <c r="C231" s="80"/>
      <c r="D231" s="80"/>
      <c r="E231" s="80"/>
    </row>
    <row r="232" spans="1:5" ht="15.6" x14ac:dyDescent="0.3">
      <c r="A232" s="82"/>
      <c r="B232" s="83" t="s">
        <v>105</v>
      </c>
      <c r="C232" s="83">
        <v>2010</v>
      </c>
      <c r="D232" s="83" t="s">
        <v>105</v>
      </c>
      <c r="E232" s="83">
        <v>2010</v>
      </c>
    </row>
    <row r="233" spans="1:5" ht="15.6" x14ac:dyDescent="0.3">
      <c r="A233" s="84" t="s">
        <v>11</v>
      </c>
      <c r="B233" s="85">
        <v>25388</v>
      </c>
      <c r="C233" s="85">
        <v>26888</v>
      </c>
      <c r="D233" s="86">
        <f>B233/$B$233</f>
        <v>1</v>
      </c>
      <c r="E233" s="86">
        <f>C233/$C$233</f>
        <v>1</v>
      </c>
    </row>
    <row r="234" spans="1:5" ht="16.149999999999999" thickBot="1" x14ac:dyDescent="0.35">
      <c r="A234" s="84" t="s">
        <v>12</v>
      </c>
      <c r="B234" s="87">
        <v>14235</v>
      </c>
      <c r="C234" s="87">
        <v>15023</v>
      </c>
      <c r="D234" s="86">
        <f t="shared" ref="D234:D245" si="3">B234/$B$233</f>
        <v>0.56069796754372148</v>
      </c>
      <c r="E234" s="86">
        <f t="shared" ref="E234:E245" si="4">C234/$C$233</f>
        <v>0.55872508182088665</v>
      </c>
    </row>
    <row r="235" spans="1:5" ht="16.149999999999999" thickBot="1" x14ac:dyDescent="0.35">
      <c r="A235" s="88" t="s">
        <v>106</v>
      </c>
      <c r="B235" s="89">
        <f>B233-B234</f>
        <v>11153</v>
      </c>
      <c r="C235" s="89">
        <f>C233-C234</f>
        <v>11865</v>
      </c>
      <c r="D235" s="90">
        <f t="shared" si="3"/>
        <v>0.43930203245627858</v>
      </c>
      <c r="E235" s="91">
        <f t="shared" si="4"/>
        <v>0.44127491817911335</v>
      </c>
    </row>
    <row r="236" spans="1:5" ht="31.15" x14ac:dyDescent="0.3">
      <c r="A236" s="92" t="s">
        <v>107</v>
      </c>
      <c r="B236" s="93">
        <v>6073</v>
      </c>
      <c r="C236" s="93">
        <v>6126</v>
      </c>
      <c r="D236" s="86">
        <f t="shared" si="3"/>
        <v>0.23920749960611312</v>
      </c>
      <c r="E236" s="86">
        <f t="shared" si="4"/>
        <v>0.22783397798274324</v>
      </c>
    </row>
    <row r="237" spans="1:5" ht="15.6" x14ac:dyDescent="0.3">
      <c r="A237" s="84" t="s">
        <v>108</v>
      </c>
      <c r="B237" s="87">
        <v>280</v>
      </c>
      <c r="C237" s="87">
        <v>264</v>
      </c>
      <c r="D237" s="86">
        <f t="shared" si="3"/>
        <v>1.1028832519300457E-2</v>
      </c>
      <c r="E237" s="86">
        <f t="shared" si="4"/>
        <v>9.8185063969056831E-3</v>
      </c>
    </row>
    <row r="238" spans="1:5" ht="15.6" x14ac:dyDescent="0.3">
      <c r="A238" s="84" t="s">
        <v>109</v>
      </c>
      <c r="B238" s="94">
        <v>330</v>
      </c>
      <c r="C238" s="94">
        <v>47</v>
      </c>
      <c r="D238" s="86">
        <f t="shared" si="3"/>
        <v>1.2998266897746967E-2</v>
      </c>
      <c r="E238" s="86">
        <f t="shared" si="4"/>
        <v>1.7479916691460875E-3</v>
      </c>
    </row>
    <row r="239" spans="1:5" ht="16.149999999999999" thickBot="1" x14ac:dyDescent="0.35">
      <c r="A239" s="84" t="s">
        <v>110</v>
      </c>
      <c r="B239" s="87">
        <f>SUM(B236:B238)</f>
        <v>6683</v>
      </c>
      <c r="C239" s="87">
        <f t="shared" ref="C239" si="5">SUM(C236:C238)</f>
        <v>6437</v>
      </c>
      <c r="D239" s="86">
        <f t="shared" si="3"/>
        <v>0.26323459902316054</v>
      </c>
      <c r="E239" s="86">
        <f t="shared" si="4"/>
        <v>0.239400476048795</v>
      </c>
    </row>
    <row r="240" spans="1:5" ht="16.149999999999999" thickBot="1" x14ac:dyDescent="0.35">
      <c r="A240" s="88" t="s">
        <v>111</v>
      </c>
      <c r="B240" s="89">
        <f>B235-B236-B237-B238</f>
        <v>4470</v>
      </c>
      <c r="C240" s="89">
        <f>C235-C236-C237-C238</f>
        <v>5428</v>
      </c>
      <c r="D240" s="90">
        <f t="shared" si="3"/>
        <v>0.17606743343311801</v>
      </c>
      <c r="E240" s="91">
        <f t="shared" si="4"/>
        <v>0.20187444213031835</v>
      </c>
    </row>
    <row r="241" spans="1:5" ht="15.6" x14ac:dyDescent="0.3">
      <c r="A241" s="84" t="s">
        <v>25</v>
      </c>
      <c r="B241" s="95">
        <v>1166</v>
      </c>
      <c r="C241" s="95">
        <v>1178</v>
      </c>
      <c r="D241" s="86">
        <f t="shared" si="3"/>
        <v>4.5927209705372618E-2</v>
      </c>
      <c r="E241" s="86">
        <f t="shared" si="4"/>
        <v>4.3811365664980659E-2</v>
      </c>
    </row>
    <row r="242" spans="1:5" ht="15.6" x14ac:dyDescent="0.3">
      <c r="A242" s="84" t="s">
        <v>112</v>
      </c>
      <c r="B242" s="96">
        <v>-67</v>
      </c>
      <c r="C242" s="96">
        <v>-331</v>
      </c>
      <c r="D242" s="86">
        <f t="shared" si="3"/>
        <v>-2.6390420671183238E-3</v>
      </c>
      <c r="E242" s="86">
        <f t="shared" si="4"/>
        <v>-1.2310324308241595E-2</v>
      </c>
    </row>
    <row r="243" spans="1:5" ht="15.6" x14ac:dyDescent="0.3">
      <c r="A243" s="84" t="s">
        <v>113</v>
      </c>
      <c r="B243" s="85">
        <f>B240-B241+B242</f>
        <v>3237</v>
      </c>
      <c r="C243" s="85">
        <f>C240-C241+C242</f>
        <v>3919</v>
      </c>
      <c r="D243" s="86">
        <f t="shared" si="3"/>
        <v>0.12750118166062707</v>
      </c>
      <c r="E243" s="86">
        <f t="shared" si="4"/>
        <v>0.1457527521570961</v>
      </c>
    </row>
    <row r="244" spans="1:5" ht="16.149999999999999" thickBot="1" x14ac:dyDescent="0.35">
      <c r="A244" s="84" t="s">
        <v>82</v>
      </c>
      <c r="B244" s="96">
        <v>1153</v>
      </c>
      <c r="C244" s="96">
        <v>1348</v>
      </c>
      <c r="D244" s="86">
        <f t="shared" si="3"/>
        <v>4.5415156766976522E-2</v>
      </c>
      <c r="E244" s="86">
        <f t="shared" si="4"/>
        <v>5.0133888723594165E-2</v>
      </c>
    </row>
    <row r="245" spans="1:5" ht="16.5" thickBot="1" x14ac:dyDescent="0.3">
      <c r="A245" s="88" t="s">
        <v>114</v>
      </c>
      <c r="B245" s="89">
        <f>B243-B244</f>
        <v>2084</v>
      </c>
      <c r="C245" s="89">
        <f>C243-C244</f>
        <v>2571</v>
      </c>
      <c r="D245" s="90">
        <f t="shared" si="3"/>
        <v>8.208602489365055E-2</v>
      </c>
      <c r="E245" s="91">
        <f t="shared" si="4"/>
        <v>9.5618863433501927E-2</v>
      </c>
    </row>
    <row r="246" spans="1:5" ht="16.5" thickBot="1" x14ac:dyDescent="0.3">
      <c r="A246" s="82"/>
      <c r="B246" s="97"/>
      <c r="C246" s="97"/>
      <c r="D246" s="98"/>
      <c r="E246" s="98"/>
    </row>
    <row r="247" spans="1:5" ht="32.25" thickBot="1" x14ac:dyDescent="0.3">
      <c r="A247" s="81"/>
      <c r="B247" s="99" t="s">
        <v>105</v>
      </c>
      <c r="C247" s="100">
        <v>2010</v>
      </c>
      <c r="D247" s="101" t="s">
        <v>115</v>
      </c>
      <c r="E247" s="102" t="s">
        <v>116</v>
      </c>
    </row>
    <row r="248" spans="1:5" x14ac:dyDescent="0.25">
      <c r="A248" s="80" t="s">
        <v>117</v>
      </c>
      <c r="B248" s="103">
        <f>D235</f>
        <v>0.43930203245627858</v>
      </c>
      <c r="C248" s="104">
        <f>E235</f>
        <v>0.44127491817911335</v>
      </c>
      <c r="D248" s="103">
        <f>C248-B248</f>
        <v>1.9728857228347718E-3</v>
      </c>
      <c r="E248" s="105">
        <f>C248/B248-1</f>
        <v>4.4909551449232588E-3</v>
      </c>
    </row>
    <row r="249" spans="1:5" x14ac:dyDescent="0.25">
      <c r="A249" s="80" t="s">
        <v>118</v>
      </c>
      <c r="B249" s="103">
        <f>D240</f>
        <v>0.17606743343311801</v>
      </c>
      <c r="C249" s="104">
        <f>E240</f>
        <v>0.20187444213031835</v>
      </c>
      <c r="D249" s="103">
        <f t="shared" ref="D249:D250" si="6">C249-B249</f>
        <v>2.5807008697200345E-2</v>
      </c>
      <c r="E249" s="105">
        <f>C249/B249-1</f>
        <v>0.14657457199206325</v>
      </c>
    </row>
    <row r="250" spans="1:5" ht="16.5" thickBot="1" x14ac:dyDescent="0.3">
      <c r="A250" s="80" t="s">
        <v>119</v>
      </c>
      <c r="B250" s="106">
        <f>D245</f>
        <v>8.208602489365055E-2</v>
      </c>
      <c r="C250" s="107">
        <f>E245</f>
        <v>9.5618863433501927E-2</v>
      </c>
      <c r="D250" s="106">
        <f t="shared" si="6"/>
        <v>1.3532838539851377E-2</v>
      </c>
      <c r="E250" s="108">
        <f>C250/B250-1</f>
        <v>0.16486166259584767</v>
      </c>
    </row>
    <row r="251" spans="1:5" x14ac:dyDescent="0.25">
      <c r="A251" s="80"/>
      <c r="B251" s="80"/>
      <c r="C251" s="80"/>
      <c r="D251" s="80"/>
      <c r="E251" s="80"/>
    </row>
    <row r="252" spans="1:5" ht="16.5" thickBot="1" x14ac:dyDescent="0.3">
      <c r="A252" s="80"/>
      <c r="B252" s="80"/>
      <c r="C252" s="80"/>
      <c r="D252" s="80"/>
      <c r="E252" s="80"/>
    </row>
    <row r="253" spans="1:5" ht="16.5" thickBot="1" x14ac:dyDescent="0.3">
      <c r="A253" s="81" t="s">
        <v>120</v>
      </c>
      <c r="B253" s="80"/>
      <c r="C253" s="80"/>
      <c r="D253" s="80"/>
      <c r="E253" s="80"/>
    </row>
    <row r="254" spans="1:5" x14ac:dyDescent="0.25">
      <c r="A254" s="80"/>
      <c r="B254" s="83" t="s">
        <v>105</v>
      </c>
      <c r="C254" s="83">
        <v>2010</v>
      </c>
      <c r="D254" s="83" t="s">
        <v>105</v>
      </c>
      <c r="E254" s="109">
        <v>2010</v>
      </c>
    </row>
    <row r="255" spans="1:5" x14ac:dyDescent="0.25">
      <c r="A255" s="80" t="s">
        <v>11</v>
      </c>
      <c r="B255" s="110">
        <v>36149</v>
      </c>
      <c r="C255" s="110">
        <v>38063</v>
      </c>
      <c r="D255" s="111">
        <f>B255/$B$255</f>
        <v>1</v>
      </c>
      <c r="E255" s="111">
        <f>C255/$C$255</f>
        <v>1</v>
      </c>
    </row>
    <row r="256" spans="1:5" ht="16.5" thickBot="1" x14ac:dyDescent="0.3">
      <c r="A256" s="112" t="s">
        <v>12</v>
      </c>
      <c r="B256" s="113">
        <v>28821</v>
      </c>
      <c r="C256" s="113">
        <v>29624</v>
      </c>
      <c r="D256" s="111">
        <f t="shared" ref="D256:D264" si="7">B256/$B$255</f>
        <v>0.7972834656560347</v>
      </c>
      <c r="E256" s="111">
        <f t="shared" ref="E256:E264" si="8">C256/$C$255</f>
        <v>0.77828862675038757</v>
      </c>
    </row>
    <row r="257" spans="1:5" ht="16.5" thickBot="1" x14ac:dyDescent="0.3">
      <c r="A257" s="114" t="s">
        <v>106</v>
      </c>
      <c r="B257" s="115">
        <v>7328</v>
      </c>
      <c r="C257" s="115">
        <v>8439</v>
      </c>
      <c r="D257" s="116">
        <f t="shared" si="7"/>
        <v>0.20271653434396525</v>
      </c>
      <c r="E257" s="117">
        <f t="shared" si="8"/>
        <v>0.22171137324961249</v>
      </c>
    </row>
    <row r="258" spans="1:5" ht="32.25" thickBot="1" x14ac:dyDescent="0.3">
      <c r="A258" s="118" t="s">
        <v>107</v>
      </c>
      <c r="B258" s="113">
        <v>2123</v>
      </c>
      <c r="C258" s="113">
        <v>1983</v>
      </c>
      <c r="D258" s="111">
        <f t="shared" si="7"/>
        <v>5.8729148800796702E-2</v>
      </c>
      <c r="E258" s="111">
        <f t="shared" si="8"/>
        <v>5.209783779523422E-2</v>
      </c>
    </row>
    <row r="259" spans="1:5" ht="16.5" thickBot="1" x14ac:dyDescent="0.3">
      <c r="A259" s="114" t="s">
        <v>111</v>
      </c>
      <c r="B259" s="115">
        <v>5205</v>
      </c>
      <c r="C259" s="115">
        <v>6456</v>
      </c>
      <c r="D259" s="116">
        <f t="shared" si="7"/>
        <v>0.14398738554316856</v>
      </c>
      <c r="E259" s="117">
        <f t="shared" si="8"/>
        <v>0.16961353545437827</v>
      </c>
    </row>
    <row r="260" spans="1:5" x14ac:dyDescent="0.25">
      <c r="A260" s="80" t="s">
        <v>25</v>
      </c>
      <c r="B260" s="119">
        <v>466</v>
      </c>
      <c r="C260" s="119">
        <v>409</v>
      </c>
      <c r="D260" s="111">
        <f t="shared" si="7"/>
        <v>1.2891089656698664E-2</v>
      </c>
      <c r="E260" s="111">
        <f t="shared" si="8"/>
        <v>1.0745343246722539E-2</v>
      </c>
    </row>
    <row r="261" spans="1:5" x14ac:dyDescent="0.25">
      <c r="A261" s="80" t="s">
        <v>112</v>
      </c>
      <c r="B261" s="120">
        <v>919</v>
      </c>
      <c r="C261" s="120">
        <v>580</v>
      </c>
      <c r="D261" s="121">
        <f t="shared" si="7"/>
        <v>2.542255664057097E-2</v>
      </c>
      <c r="E261" s="121">
        <f t="shared" si="8"/>
        <v>1.5237895068701889E-2</v>
      </c>
    </row>
    <row r="262" spans="1:5" x14ac:dyDescent="0.25">
      <c r="A262" s="80" t="s">
        <v>113</v>
      </c>
      <c r="B262" s="110">
        <v>5658</v>
      </c>
      <c r="C262" s="110">
        <v>6627</v>
      </c>
      <c r="D262" s="111">
        <f t="shared" si="7"/>
        <v>0.15651885252704087</v>
      </c>
      <c r="E262" s="111">
        <f t="shared" si="8"/>
        <v>0.17410608727635762</v>
      </c>
    </row>
    <row r="263" spans="1:5" ht="16.5" thickBot="1" x14ac:dyDescent="0.3">
      <c r="A263" s="80" t="s">
        <v>82</v>
      </c>
      <c r="B263" s="122">
        <v>2049</v>
      </c>
      <c r="C263" s="122">
        <v>2314</v>
      </c>
      <c r="D263" s="111">
        <f t="shared" si="7"/>
        <v>5.6682065893938975E-2</v>
      </c>
      <c r="E263" s="111">
        <f t="shared" si="8"/>
        <v>6.0793946877545121E-2</v>
      </c>
    </row>
    <row r="264" spans="1:5" ht="16.5" thickBot="1" x14ac:dyDescent="0.3">
      <c r="A264" s="114" t="s">
        <v>114</v>
      </c>
      <c r="B264" s="115">
        <v>3609</v>
      </c>
      <c r="C264" s="115">
        <v>4313</v>
      </c>
      <c r="D264" s="116">
        <f t="shared" si="7"/>
        <v>9.9836786633101887E-2</v>
      </c>
      <c r="E264" s="117">
        <f t="shared" si="8"/>
        <v>0.11331214039881249</v>
      </c>
    </row>
    <row r="265" spans="1:5" ht="16.5" thickBot="1" x14ac:dyDescent="0.3">
      <c r="A265" s="80"/>
      <c r="B265" s="80"/>
      <c r="C265" s="80"/>
      <c r="D265" s="80"/>
      <c r="E265" s="80"/>
    </row>
    <row r="266" spans="1:5" ht="32.25" thickBot="1" x14ac:dyDescent="0.3">
      <c r="A266" s="81"/>
      <c r="B266" s="123" t="s">
        <v>105</v>
      </c>
      <c r="C266" s="124">
        <v>2010</v>
      </c>
      <c r="D266" s="125" t="s">
        <v>115</v>
      </c>
      <c r="E266" s="126" t="s">
        <v>116</v>
      </c>
    </row>
    <row r="267" spans="1:5" x14ac:dyDescent="0.25">
      <c r="A267" s="127" t="s">
        <v>117</v>
      </c>
      <c r="B267" s="128">
        <f>D257</f>
        <v>0.20271653434396525</v>
      </c>
      <c r="C267" s="129">
        <f>E257</f>
        <v>0.22171137324961249</v>
      </c>
      <c r="D267" s="128">
        <f>C267-B267</f>
        <v>1.8994838905647238E-2</v>
      </c>
      <c r="E267" s="130">
        <f>C267/B267-1</f>
        <v>9.3701478111386738E-2</v>
      </c>
    </row>
    <row r="268" spans="1:5" x14ac:dyDescent="0.25">
      <c r="A268" s="131" t="s">
        <v>118</v>
      </c>
      <c r="B268" s="103">
        <f>D259</f>
        <v>0.14398738554316856</v>
      </c>
      <c r="C268" s="104">
        <f>E259</f>
        <v>0.16961353545437827</v>
      </c>
      <c r="D268" s="103">
        <f t="shared" ref="D268:D269" si="9">C268-B268</f>
        <v>2.5626149911209706E-2</v>
      </c>
      <c r="E268" s="105">
        <f>C268/B268-1</f>
        <v>0.17797496506058019</v>
      </c>
    </row>
    <row r="269" spans="1:5" ht="16.5" thickBot="1" x14ac:dyDescent="0.3">
      <c r="A269" s="132" t="s">
        <v>119</v>
      </c>
      <c r="B269" s="106">
        <f>D264</f>
        <v>9.9836786633101887E-2</v>
      </c>
      <c r="C269" s="107">
        <f>E264</f>
        <v>0.11331214039881249</v>
      </c>
      <c r="D269" s="106">
        <f t="shared" si="9"/>
        <v>1.3475353765710602E-2</v>
      </c>
      <c r="E269" s="108">
        <f>C269/B269-1</f>
        <v>0.13497383299436749</v>
      </c>
    </row>
    <row r="270" spans="1:5" x14ac:dyDescent="0.25">
      <c r="A270" s="80"/>
      <c r="B270" s="80"/>
      <c r="C270" s="80"/>
      <c r="D270" s="80"/>
      <c r="E270" s="80"/>
    </row>
    <row r="271" spans="1:5" x14ac:dyDescent="0.25">
      <c r="A271" s="80" t="s">
        <v>121</v>
      </c>
      <c r="B271" s="80"/>
      <c r="C271" s="80"/>
      <c r="D271" s="80"/>
      <c r="E271" s="80"/>
    </row>
    <row r="272" spans="1:5" ht="16.5" thickBot="1" x14ac:dyDescent="0.3">
      <c r="A272" s="80"/>
      <c r="B272" s="80"/>
      <c r="C272" s="80"/>
      <c r="D272" s="80"/>
      <c r="E272" s="80"/>
    </row>
    <row r="273" spans="1:5" x14ac:dyDescent="0.25">
      <c r="A273" s="133"/>
      <c r="B273" s="448" t="s">
        <v>104</v>
      </c>
      <c r="C273" s="448"/>
      <c r="D273" s="448" t="s">
        <v>120</v>
      </c>
      <c r="E273" s="448"/>
    </row>
    <row r="274" spans="1:5" ht="16.5" thickBot="1" x14ac:dyDescent="0.3">
      <c r="A274" s="134"/>
      <c r="B274" s="135" t="s">
        <v>105</v>
      </c>
      <c r="C274" s="135">
        <v>2010</v>
      </c>
      <c r="D274" s="135" t="s">
        <v>105</v>
      </c>
      <c r="E274" s="135">
        <v>2010</v>
      </c>
    </row>
    <row r="275" spans="1:5" x14ac:dyDescent="0.25">
      <c r="A275" s="136" t="s">
        <v>117</v>
      </c>
      <c r="B275" s="137">
        <f>D235</f>
        <v>0.43930203245627858</v>
      </c>
      <c r="C275" s="138">
        <f>E235</f>
        <v>0.44127491817911335</v>
      </c>
      <c r="D275" s="137">
        <f>D257</f>
        <v>0.20271653434396525</v>
      </c>
      <c r="E275" s="139">
        <f>E257</f>
        <v>0.22171137324961249</v>
      </c>
    </row>
    <row r="276" spans="1:5" x14ac:dyDescent="0.25">
      <c r="A276" s="136" t="s">
        <v>118</v>
      </c>
      <c r="B276" s="137">
        <f>D240</f>
        <v>0.17606743343311801</v>
      </c>
      <c r="C276" s="138">
        <f>E240</f>
        <v>0.20187444213031835</v>
      </c>
      <c r="D276" s="137">
        <f>D259</f>
        <v>0.14398738554316856</v>
      </c>
      <c r="E276" s="139">
        <f>E259</f>
        <v>0.16961353545437827</v>
      </c>
    </row>
    <row r="277" spans="1:5" ht="16.5" thickBot="1" x14ac:dyDescent="0.3">
      <c r="A277" s="134" t="s">
        <v>119</v>
      </c>
      <c r="B277" s="140">
        <f>D245</f>
        <v>8.208602489365055E-2</v>
      </c>
      <c r="C277" s="141">
        <f>E245</f>
        <v>9.5618863433501927E-2</v>
      </c>
      <c r="D277" s="140">
        <f>D264</f>
        <v>9.9836786633101887E-2</v>
      </c>
      <c r="E277" s="142">
        <f>E264</f>
        <v>0.11331214039881249</v>
      </c>
    </row>
    <row r="278" spans="1:5" x14ac:dyDescent="0.25">
      <c r="A278" s="80"/>
      <c r="B278" s="80"/>
      <c r="C278" s="80"/>
      <c r="D278" s="80"/>
      <c r="E278" s="80"/>
    </row>
    <row r="279" spans="1:5" x14ac:dyDescent="0.25">
      <c r="A279" s="80" t="s">
        <v>122</v>
      </c>
      <c r="B279" s="80"/>
      <c r="C279" s="80"/>
      <c r="D279" s="80"/>
      <c r="E279" s="80"/>
    </row>
    <row r="280" spans="1:5" ht="16.5" thickBot="1" x14ac:dyDescent="0.3">
      <c r="A280" s="80"/>
      <c r="B280" s="80"/>
      <c r="C280" s="80"/>
      <c r="D280" s="80"/>
      <c r="E280" s="80"/>
    </row>
    <row r="281" spans="1:5" ht="16.5" thickBot="1" x14ac:dyDescent="0.3">
      <c r="A281" s="127"/>
      <c r="B281" s="449" t="s">
        <v>104</v>
      </c>
      <c r="C281" s="450"/>
      <c r="D281" s="451" t="s">
        <v>120</v>
      </c>
      <c r="E281" s="452"/>
    </row>
    <row r="282" spans="1:5" ht="16.5" thickBot="1" x14ac:dyDescent="0.3">
      <c r="A282" s="132"/>
      <c r="B282" s="143" t="s">
        <v>105</v>
      </c>
      <c r="C282" s="144">
        <v>2010</v>
      </c>
      <c r="D282" s="145" t="s">
        <v>105</v>
      </c>
      <c r="E282" s="146">
        <v>2010</v>
      </c>
    </row>
    <row r="283" spans="1:5" x14ac:dyDescent="0.25">
      <c r="A283" s="127" t="s">
        <v>11</v>
      </c>
      <c r="B283" s="147">
        <f>B233</f>
        <v>25388</v>
      </c>
      <c r="C283" s="148">
        <f>C233</f>
        <v>26888</v>
      </c>
      <c r="D283" s="147">
        <f>B255</f>
        <v>36149</v>
      </c>
      <c r="E283" s="148">
        <f>C255</f>
        <v>38063</v>
      </c>
    </row>
    <row r="284" spans="1:5" x14ac:dyDescent="0.25">
      <c r="A284" s="131" t="s">
        <v>123</v>
      </c>
      <c r="B284" s="149">
        <v>66059</v>
      </c>
      <c r="C284" s="150">
        <v>66524</v>
      </c>
      <c r="D284" s="149">
        <v>63117</v>
      </c>
      <c r="E284" s="150">
        <v>69206</v>
      </c>
    </row>
    <row r="285" spans="1:5" ht="16.5" thickBot="1" x14ac:dyDescent="0.3">
      <c r="A285" s="132" t="s">
        <v>124</v>
      </c>
      <c r="B285" s="151">
        <f>B283/B284</f>
        <v>0.38432310510301398</v>
      </c>
      <c r="C285" s="152">
        <f t="shared" ref="C285:E285" si="10">C283/C284</f>
        <v>0.40418495580542363</v>
      </c>
      <c r="D285" s="151">
        <f t="shared" si="10"/>
        <v>0.57273000934771934</v>
      </c>
      <c r="E285" s="152">
        <f t="shared" si="10"/>
        <v>0.54999566511574138</v>
      </c>
    </row>
    <row r="286" spans="1:5" x14ac:dyDescent="0.25">
      <c r="A286" s="80"/>
      <c r="B286" s="80"/>
      <c r="C286" s="80"/>
      <c r="D286" s="80"/>
      <c r="E286" s="80"/>
    </row>
    <row r="287" spans="1:5" x14ac:dyDescent="0.25">
      <c r="A287" s="80"/>
      <c r="B287" s="80"/>
      <c r="C287" s="80"/>
      <c r="D287" s="80"/>
      <c r="E287" s="80"/>
    </row>
    <row r="288" spans="1:5" x14ac:dyDescent="0.25">
      <c r="A288" s="13" t="s">
        <v>125</v>
      </c>
      <c r="B288" s="50"/>
      <c r="C288" s="74"/>
    </row>
    <row r="289" spans="1:4" x14ac:dyDescent="0.25">
      <c r="A289" s="9" t="s">
        <v>126</v>
      </c>
      <c r="B289" s="30"/>
      <c r="C289" s="73"/>
      <c r="D289" s="12"/>
    </row>
    <row r="290" spans="1:4" x14ac:dyDescent="0.25">
      <c r="A290" s="13" t="s">
        <v>5</v>
      </c>
      <c r="B290" s="50"/>
      <c r="C290" s="74"/>
    </row>
    <row r="291" spans="1:4" x14ac:dyDescent="0.25">
      <c r="A291" s="153" t="s">
        <v>127</v>
      </c>
      <c r="B291" s="154">
        <v>32</v>
      </c>
      <c r="C291" s="74"/>
    </row>
    <row r="292" spans="1:4" x14ac:dyDescent="0.25">
      <c r="A292" s="153" t="s">
        <v>111</v>
      </c>
      <c r="B292" s="155">
        <v>215</v>
      </c>
      <c r="C292" s="74"/>
    </row>
    <row r="293" spans="1:4" x14ac:dyDescent="0.25">
      <c r="A293" s="153" t="s">
        <v>128</v>
      </c>
      <c r="B293" s="155">
        <v>25</v>
      </c>
      <c r="C293" s="74"/>
    </row>
    <row r="294" spans="1:4" x14ac:dyDescent="0.25">
      <c r="A294" s="153" t="s">
        <v>129</v>
      </c>
      <c r="B294" s="155">
        <v>48</v>
      </c>
      <c r="C294" s="74"/>
    </row>
    <row r="295" spans="1:4" x14ac:dyDescent="0.25">
      <c r="A295" s="153" t="s">
        <v>130</v>
      </c>
      <c r="B295" s="155">
        <v>50</v>
      </c>
      <c r="C295" s="74"/>
    </row>
    <row r="296" spans="1:4" x14ac:dyDescent="0.25">
      <c r="A296" s="153" t="s">
        <v>131</v>
      </c>
      <c r="B296" s="155">
        <v>27</v>
      </c>
      <c r="C296" s="74"/>
    </row>
    <row r="297" spans="1:4" x14ac:dyDescent="0.25">
      <c r="A297" s="153" t="s">
        <v>132</v>
      </c>
      <c r="B297" s="155">
        <v>20</v>
      </c>
      <c r="C297" s="74"/>
    </row>
    <row r="298" spans="1:4" x14ac:dyDescent="0.25">
      <c r="A298" s="153" t="s">
        <v>133</v>
      </c>
      <c r="B298" s="155">
        <v>78</v>
      </c>
      <c r="C298" s="74"/>
    </row>
    <row r="299" spans="1:4" x14ac:dyDescent="0.25">
      <c r="A299" s="153" t="s">
        <v>134</v>
      </c>
      <c r="B299" s="155">
        <v>25</v>
      </c>
      <c r="C299" s="74"/>
    </row>
    <row r="300" spans="1:4" x14ac:dyDescent="0.25">
      <c r="A300" s="153" t="s">
        <v>135</v>
      </c>
      <c r="B300" s="155">
        <v>55</v>
      </c>
      <c r="C300" s="74"/>
    </row>
    <row r="301" spans="1:4" x14ac:dyDescent="0.25">
      <c r="A301" s="153" t="s">
        <v>16</v>
      </c>
      <c r="B301" s="155">
        <v>45</v>
      </c>
      <c r="C301" s="74"/>
    </row>
    <row r="302" spans="1:4" x14ac:dyDescent="0.25">
      <c r="A302" s="13"/>
      <c r="B302" s="50"/>
      <c r="C302" s="74"/>
    </row>
    <row r="303" spans="1:4" x14ac:dyDescent="0.25">
      <c r="A303" s="56" t="s">
        <v>136</v>
      </c>
      <c r="B303" s="50"/>
      <c r="C303" s="74"/>
    </row>
    <row r="304" spans="1:4" x14ac:dyDescent="0.25">
      <c r="A304" s="56"/>
      <c r="B304" s="50"/>
      <c r="C304" s="74"/>
    </row>
    <row r="305" spans="1:3" x14ac:dyDescent="0.25">
      <c r="A305" s="156" t="s">
        <v>137</v>
      </c>
      <c r="B305" s="157">
        <f>B292</f>
        <v>215</v>
      </c>
      <c r="C305" s="74"/>
    </row>
    <row r="306" spans="1:3" x14ac:dyDescent="0.25">
      <c r="A306" s="153" t="s">
        <v>138</v>
      </c>
      <c r="B306" s="158">
        <f>-B301</f>
        <v>-45</v>
      </c>
      <c r="C306" s="74"/>
    </row>
    <row r="307" spans="1:3" x14ac:dyDescent="0.25">
      <c r="A307" s="153" t="s">
        <v>22</v>
      </c>
      <c r="B307" s="159">
        <f>B297</f>
        <v>20</v>
      </c>
      <c r="C307" s="74"/>
    </row>
    <row r="308" spans="1:3" x14ac:dyDescent="0.25">
      <c r="A308" s="153"/>
      <c r="B308" s="160">
        <f>SUM(B305:B307)</f>
        <v>190</v>
      </c>
      <c r="C308" s="74"/>
    </row>
    <row r="309" spans="1:3" x14ac:dyDescent="0.25">
      <c r="A309" s="153" t="s">
        <v>139</v>
      </c>
      <c r="B309" s="161"/>
      <c r="C309" s="74"/>
    </row>
    <row r="310" spans="1:3" x14ac:dyDescent="0.25">
      <c r="A310" s="153" t="s">
        <v>140</v>
      </c>
      <c r="B310" s="162">
        <f>-B291</f>
        <v>-32</v>
      </c>
      <c r="C310" s="74"/>
    </row>
    <row r="311" spans="1:3" x14ac:dyDescent="0.25">
      <c r="A311" s="153" t="s">
        <v>133</v>
      </c>
      <c r="B311" s="158">
        <f>-B298</f>
        <v>-78</v>
      </c>
      <c r="C311" s="74"/>
    </row>
    <row r="312" spans="1:3" x14ac:dyDescent="0.25">
      <c r="A312" s="153" t="s">
        <v>141</v>
      </c>
      <c r="B312" s="158">
        <f>-B299</f>
        <v>-25</v>
      </c>
      <c r="C312" s="74"/>
    </row>
    <row r="313" spans="1:3" x14ac:dyDescent="0.25">
      <c r="A313" s="153" t="s">
        <v>142</v>
      </c>
      <c r="B313" s="159">
        <f>B294</f>
        <v>48</v>
      </c>
      <c r="C313" s="74"/>
    </row>
    <row r="314" spans="1:3" x14ac:dyDescent="0.25">
      <c r="A314" s="153" t="s">
        <v>139</v>
      </c>
      <c r="B314" s="162">
        <f>SUM(B310:B313)</f>
        <v>-87</v>
      </c>
      <c r="C314" s="74"/>
    </row>
    <row r="315" spans="1:3" x14ac:dyDescent="0.25">
      <c r="A315" s="17"/>
      <c r="B315" s="25"/>
      <c r="C315" s="74"/>
    </row>
    <row r="316" spans="1:3" x14ac:dyDescent="0.25">
      <c r="A316" s="153" t="s">
        <v>143</v>
      </c>
      <c r="B316" s="159">
        <f>-B300</f>
        <v>-55</v>
      </c>
      <c r="C316" s="74"/>
    </row>
    <row r="317" spans="1:3" x14ac:dyDescent="0.25">
      <c r="A317" s="153" t="s">
        <v>144</v>
      </c>
      <c r="B317" s="160">
        <f>B308+B314+B316</f>
        <v>48</v>
      </c>
      <c r="C317" s="74"/>
    </row>
    <row r="318" spans="1:3" x14ac:dyDescent="0.25">
      <c r="A318" s="153"/>
      <c r="B318" s="161"/>
      <c r="C318" s="74"/>
    </row>
    <row r="319" spans="1:3" x14ac:dyDescent="0.25">
      <c r="A319" s="163" t="s">
        <v>145</v>
      </c>
      <c r="B319" s="161"/>
      <c r="C319" s="74"/>
    </row>
    <row r="320" spans="1:3" x14ac:dyDescent="0.25">
      <c r="A320" s="153" t="s">
        <v>15</v>
      </c>
      <c r="B320" s="160">
        <f>-B295</f>
        <v>-50</v>
      </c>
      <c r="C320" s="74"/>
    </row>
    <row r="321" spans="1:4" x14ac:dyDescent="0.25">
      <c r="A321" s="153" t="s">
        <v>128</v>
      </c>
      <c r="B321" s="158">
        <f>-B293</f>
        <v>-25</v>
      </c>
      <c r="C321" s="74"/>
    </row>
    <row r="322" spans="1:4" x14ac:dyDescent="0.25">
      <c r="A322" s="153" t="s">
        <v>131</v>
      </c>
      <c r="B322" s="164">
        <v>27</v>
      </c>
      <c r="C322" s="74"/>
    </row>
    <row r="323" spans="1:4" x14ac:dyDescent="0.25">
      <c r="A323" s="153" t="s">
        <v>145</v>
      </c>
      <c r="B323" s="160">
        <f>SUM(B320:B322)</f>
        <v>-48</v>
      </c>
      <c r="C323" s="74"/>
    </row>
    <row r="324" spans="1:4" x14ac:dyDescent="0.25">
      <c r="A324" s="165"/>
      <c r="B324" s="166"/>
      <c r="C324" s="73"/>
      <c r="D324" s="12"/>
    </row>
    <row r="325" spans="1:4" x14ac:dyDescent="0.25">
      <c r="A325" s="13" t="s">
        <v>146</v>
      </c>
      <c r="B325" s="50"/>
      <c r="C325" s="74"/>
    </row>
    <row r="326" spans="1:4" x14ac:dyDescent="0.25">
      <c r="A326" s="9" t="s">
        <v>147</v>
      </c>
      <c r="B326" s="30"/>
      <c r="C326" s="73"/>
      <c r="D326" s="12"/>
    </row>
    <row r="327" spans="1:4" x14ac:dyDescent="0.25">
      <c r="A327" s="156"/>
      <c r="B327" s="167"/>
      <c r="C327" s="74"/>
    </row>
    <row r="328" spans="1:4" x14ac:dyDescent="0.25">
      <c r="A328" s="156" t="s">
        <v>148</v>
      </c>
      <c r="B328" s="167"/>
      <c r="C328" s="74"/>
    </row>
    <row r="329" spans="1:4" x14ac:dyDescent="0.25">
      <c r="A329" s="165"/>
      <c r="B329" s="166"/>
      <c r="C329" s="73"/>
      <c r="D329" s="12"/>
    </row>
    <row r="330" spans="1:4" x14ac:dyDescent="0.25">
      <c r="A330" s="156" t="s">
        <v>149</v>
      </c>
      <c r="B330" s="50"/>
      <c r="C330" s="74"/>
    </row>
    <row r="331" spans="1:4" x14ac:dyDescent="0.25">
      <c r="A331" s="165" t="s">
        <v>150</v>
      </c>
      <c r="B331" s="30"/>
      <c r="C331" s="73"/>
      <c r="D331" s="12"/>
    </row>
    <row r="332" spans="1:4" x14ac:dyDescent="0.25">
      <c r="A332" s="156" t="s">
        <v>5</v>
      </c>
      <c r="B332" s="50"/>
      <c r="C332" s="74"/>
    </row>
    <row r="333" spans="1:4" x14ac:dyDescent="0.25">
      <c r="A333" s="163"/>
      <c r="B333" s="168">
        <v>2011</v>
      </c>
      <c r="C333" s="168">
        <v>2012</v>
      </c>
      <c r="D333" s="168" t="s">
        <v>151</v>
      </c>
    </row>
    <row r="334" spans="1:4" x14ac:dyDescent="0.25">
      <c r="A334" s="153" t="s">
        <v>31</v>
      </c>
      <c r="B334" s="169">
        <v>89000</v>
      </c>
      <c r="C334" s="169">
        <v>100000</v>
      </c>
      <c r="D334" s="169">
        <f>C334-B334</f>
        <v>11000</v>
      </c>
    </row>
    <row r="335" spans="1:4" x14ac:dyDescent="0.25">
      <c r="A335" s="153" t="s">
        <v>152</v>
      </c>
      <c r="B335" s="169">
        <v>64000</v>
      </c>
      <c r="C335" s="169">
        <v>70000</v>
      </c>
      <c r="D335" s="169">
        <f t="shared" ref="D335:D353" si="11">C335-B335</f>
        <v>6000</v>
      </c>
    </row>
    <row r="336" spans="1:4" x14ac:dyDescent="0.25">
      <c r="A336" s="153" t="s">
        <v>153</v>
      </c>
      <c r="B336" s="169">
        <v>112000</v>
      </c>
      <c r="C336" s="169">
        <v>100000</v>
      </c>
      <c r="D336" s="169">
        <f t="shared" si="11"/>
        <v>-12000</v>
      </c>
    </row>
    <row r="337" spans="1:4" x14ac:dyDescent="0.25">
      <c r="A337" s="153" t="s">
        <v>154</v>
      </c>
      <c r="B337" s="170">
        <v>10000</v>
      </c>
      <c r="C337" s="170">
        <v>10000</v>
      </c>
      <c r="D337" s="170">
        <f t="shared" si="11"/>
        <v>0</v>
      </c>
    </row>
    <row r="338" spans="1:4" x14ac:dyDescent="0.25">
      <c r="A338" s="153" t="s">
        <v>155</v>
      </c>
      <c r="B338" s="169">
        <f>SUM(B334:B337)</f>
        <v>275000</v>
      </c>
      <c r="C338" s="169">
        <f>SUM(C334:C337)</f>
        <v>280000</v>
      </c>
      <c r="D338" s="169">
        <f t="shared" si="11"/>
        <v>5000</v>
      </c>
    </row>
    <row r="339" spans="1:4" x14ac:dyDescent="0.25">
      <c r="A339" s="153" t="s">
        <v>36</v>
      </c>
      <c r="B339" s="169">
        <v>238000</v>
      </c>
      <c r="C339" s="169">
        <v>311000</v>
      </c>
      <c r="D339" s="169">
        <f t="shared" si="11"/>
        <v>73000</v>
      </c>
    </row>
    <row r="340" spans="1:4" x14ac:dyDescent="0.25">
      <c r="A340" s="153" t="s">
        <v>38</v>
      </c>
      <c r="B340" s="170">
        <v>-40000</v>
      </c>
      <c r="C340" s="170">
        <v>-66000</v>
      </c>
      <c r="D340" s="170">
        <f t="shared" si="11"/>
        <v>-26000</v>
      </c>
    </row>
    <row r="341" spans="1:4" x14ac:dyDescent="0.25">
      <c r="A341" s="153" t="s">
        <v>156</v>
      </c>
      <c r="B341" s="169">
        <f>B340+B339</f>
        <v>198000</v>
      </c>
      <c r="C341" s="169">
        <f>C340+C339</f>
        <v>245000</v>
      </c>
      <c r="D341" s="169">
        <f t="shared" si="11"/>
        <v>47000</v>
      </c>
    </row>
    <row r="342" spans="1:4" x14ac:dyDescent="0.25">
      <c r="A342" s="153" t="s">
        <v>157</v>
      </c>
      <c r="B342" s="169">
        <f>B341+B338</f>
        <v>473000</v>
      </c>
      <c r="C342" s="169">
        <f>C341+C338</f>
        <v>525000</v>
      </c>
      <c r="D342" s="169">
        <f t="shared" si="11"/>
        <v>52000</v>
      </c>
    </row>
    <row r="343" spans="1:4" x14ac:dyDescent="0.25">
      <c r="A343" s="171"/>
      <c r="B343" s="169"/>
      <c r="C343" s="171"/>
      <c r="D343" s="171"/>
    </row>
    <row r="344" spans="1:4" x14ac:dyDescent="0.25">
      <c r="A344" s="153" t="s">
        <v>33</v>
      </c>
      <c r="B344" s="169">
        <v>85000</v>
      </c>
      <c r="C344" s="169">
        <v>90000</v>
      </c>
      <c r="D344" s="169">
        <f t="shared" si="11"/>
        <v>5000</v>
      </c>
    </row>
    <row r="345" spans="1:4" x14ac:dyDescent="0.25">
      <c r="A345" s="153" t="s">
        <v>158</v>
      </c>
      <c r="B345" s="170">
        <v>68000</v>
      </c>
      <c r="C345" s="170">
        <v>63000</v>
      </c>
      <c r="D345" s="170">
        <f t="shared" si="11"/>
        <v>-5000</v>
      </c>
    </row>
    <row r="346" spans="1:4" x14ac:dyDescent="0.25">
      <c r="A346" s="153" t="s">
        <v>159</v>
      </c>
      <c r="B346" s="169">
        <f>B345+B344</f>
        <v>153000</v>
      </c>
      <c r="C346" s="169">
        <f>C345+C344</f>
        <v>153000</v>
      </c>
      <c r="D346" s="169">
        <f t="shared" si="11"/>
        <v>0</v>
      </c>
    </row>
    <row r="347" spans="1:4" x14ac:dyDescent="0.25">
      <c r="A347" s="153" t="s">
        <v>160</v>
      </c>
      <c r="B347" s="170">
        <v>70000</v>
      </c>
      <c r="C347" s="170">
        <v>0</v>
      </c>
      <c r="D347" s="170">
        <f t="shared" si="11"/>
        <v>-70000</v>
      </c>
    </row>
    <row r="348" spans="1:4" x14ac:dyDescent="0.25">
      <c r="A348" s="153" t="s">
        <v>161</v>
      </c>
      <c r="B348" s="169">
        <f>B347+B346</f>
        <v>223000</v>
      </c>
      <c r="C348" s="169">
        <f>C347+C346</f>
        <v>153000</v>
      </c>
      <c r="D348" s="169">
        <f t="shared" si="11"/>
        <v>-70000</v>
      </c>
    </row>
    <row r="349" spans="1:4" x14ac:dyDescent="0.25">
      <c r="A349" s="153" t="s">
        <v>162</v>
      </c>
      <c r="B349" s="169">
        <v>0</v>
      </c>
      <c r="C349" s="169">
        <v>120000</v>
      </c>
      <c r="D349" s="169">
        <f t="shared" si="11"/>
        <v>120000</v>
      </c>
    </row>
    <row r="350" spans="1:4" x14ac:dyDescent="0.25">
      <c r="A350" s="153" t="s">
        <v>40</v>
      </c>
      <c r="B350" s="169">
        <v>205000</v>
      </c>
      <c r="C350" s="169">
        <f>B350</f>
        <v>205000</v>
      </c>
      <c r="D350" s="169">
        <f t="shared" si="11"/>
        <v>0</v>
      </c>
    </row>
    <row r="351" spans="1:4" x14ac:dyDescent="0.25">
      <c r="A351" s="153" t="s">
        <v>42</v>
      </c>
      <c r="B351" s="170">
        <v>45000</v>
      </c>
      <c r="C351" s="170">
        <v>47000</v>
      </c>
      <c r="D351" s="172">
        <f t="shared" si="11"/>
        <v>2000</v>
      </c>
    </row>
    <row r="352" spans="1:4" x14ac:dyDescent="0.25">
      <c r="A352" s="153" t="s">
        <v>163</v>
      </c>
      <c r="B352" s="169">
        <f>SUM(B349:B351)</f>
        <v>250000</v>
      </c>
      <c r="C352" s="169">
        <f>SUM(C349:C351)</f>
        <v>372000</v>
      </c>
      <c r="D352" s="169">
        <f t="shared" si="11"/>
        <v>122000</v>
      </c>
    </row>
    <row r="353" spans="1:4" x14ac:dyDescent="0.25">
      <c r="A353" s="153" t="s">
        <v>164</v>
      </c>
      <c r="B353" s="169">
        <f>B352+B348</f>
        <v>473000</v>
      </c>
      <c r="C353" s="169">
        <f>C352+C348</f>
        <v>525000</v>
      </c>
      <c r="D353" s="169">
        <f t="shared" si="11"/>
        <v>52000</v>
      </c>
    </row>
    <row r="354" spans="1:4" x14ac:dyDescent="0.25">
      <c r="A354" s="153"/>
      <c r="B354" s="173"/>
      <c r="C354" s="174"/>
      <c r="D354" s="174"/>
    </row>
    <row r="355" spans="1:4" x14ac:dyDescent="0.25">
      <c r="A355" s="153" t="s">
        <v>11</v>
      </c>
      <c r="B355" s="169">
        <v>184000</v>
      </c>
      <c r="C355" s="174"/>
      <c r="D355" s="174"/>
    </row>
    <row r="356" spans="1:4" x14ac:dyDescent="0.25">
      <c r="A356" s="153" t="s">
        <v>12</v>
      </c>
      <c r="B356" s="175">
        <v>-60000</v>
      </c>
      <c r="C356" s="174"/>
      <c r="D356" s="174"/>
    </row>
    <row r="357" spans="1:4" x14ac:dyDescent="0.25">
      <c r="A357" s="153" t="s">
        <v>165</v>
      </c>
      <c r="B357" s="169">
        <f>B356+B355</f>
        <v>124000</v>
      </c>
      <c r="C357" s="174"/>
      <c r="D357" s="174"/>
    </row>
    <row r="358" spans="1:4" x14ac:dyDescent="0.25">
      <c r="A358" s="153" t="s">
        <v>166</v>
      </c>
      <c r="B358" s="155">
        <v>-44000</v>
      </c>
      <c r="C358" s="174"/>
      <c r="D358" s="174"/>
    </row>
    <row r="359" spans="1:4" x14ac:dyDescent="0.25">
      <c r="A359" s="153" t="s">
        <v>22</v>
      </c>
      <c r="B359" s="175">
        <v>-26000</v>
      </c>
      <c r="C359" s="174"/>
      <c r="D359" s="174"/>
    </row>
    <row r="360" spans="1:4" x14ac:dyDescent="0.25">
      <c r="A360" s="153" t="s">
        <v>111</v>
      </c>
      <c r="B360" s="169">
        <f>SUM(B357:B359)</f>
        <v>54000</v>
      </c>
      <c r="C360" s="174"/>
      <c r="D360" s="174"/>
    </row>
    <row r="361" spans="1:4" x14ac:dyDescent="0.25">
      <c r="A361" s="153" t="s">
        <v>15</v>
      </c>
      <c r="B361" s="175">
        <v>-4000</v>
      </c>
      <c r="C361" s="174"/>
      <c r="D361" s="174"/>
    </row>
    <row r="362" spans="1:4" x14ac:dyDescent="0.25">
      <c r="A362" s="153" t="s">
        <v>113</v>
      </c>
      <c r="B362" s="169">
        <f>B361+B360</f>
        <v>50000</v>
      </c>
      <c r="C362" s="174"/>
      <c r="D362" s="174"/>
    </row>
    <row r="363" spans="1:4" x14ac:dyDescent="0.25">
      <c r="A363" s="153" t="s">
        <v>167</v>
      </c>
      <c r="B363" s="175">
        <v>-16000</v>
      </c>
      <c r="C363" s="174"/>
      <c r="D363" s="174"/>
    </row>
    <row r="364" spans="1:4" x14ac:dyDescent="0.25">
      <c r="A364" s="153" t="s">
        <v>6</v>
      </c>
      <c r="B364" s="176">
        <f>B363+B362</f>
        <v>34000</v>
      </c>
      <c r="C364" s="174"/>
      <c r="D364" s="174"/>
    </row>
    <row r="365" spans="1:4" x14ac:dyDescent="0.25">
      <c r="A365" s="153"/>
      <c r="B365" s="176"/>
      <c r="C365" s="174"/>
      <c r="D365" s="174"/>
    </row>
    <row r="366" spans="1:4" x14ac:dyDescent="0.25">
      <c r="A366" s="153" t="s">
        <v>168</v>
      </c>
      <c r="B366" s="169">
        <v>10000</v>
      </c>
      <c r="C366" s="174"/>
      <c r="D366" s="174"/>
    </row>
    <row r="367" spans="1:4" x14ac:dyDescent="0.25">
      <c r="A367" s="153" t="s">
        <v>169</v>
      </c>
      <c r="B367" s="169">
        <f>B364-B366</f>
        <v>24000</v>
      </c>
      <c r="C367" s="174"/>
      <c r="D367" s="174"/>
    </row>
    <row r="368" spans="1:4" x14ac:dyDescent="0.25">
      <c r="A368" s="153" t="s">
        <v>170</v>
      </c>
      <c r="B368" s="169">
        <v>22000</v>
      </c>
      <c r="C368" s="174"/>
      <c r="D368" s="174"/>
    </row>
    <row r="369" spans="1:4" x14ac:dyDescent="0.25">
      <c r="A369" s="153" t="s">
        <v>171</v>
      </c>
      <c r="B369" s="177">
        <f>B367-B368</f>
        <v>2000</v>
      </c>
      <c r="C369" s="174"/>
      <c r="D369" s="174"/>
    </row>
    <row r="370" spans="1:4" x14ac:dyDescent="0.25">
      <c r="A370" s="171"/>
      <c r="B370" s="173"/>
      <c r="C370" s="174"/>
      <c r="D370" s="174"/>
    </row>
    <row r="371" spans="1:4" x14ac:dyDescent="0.25">
      <c r="A371" s="178" t="s">
        <v>8</v>
      </c>
      <c r="B371" s="173"/>
      <c r="C371" s="174"/>
      <c r="D371" s="174"/>
    </row>
    <row r="372" spans="1:4" x14ac:dyDescent="0.25">
      <c r="A372" s="171"/>
      <c r="B372" s="173"/>
      <c r="C372" s="174"/>
      <c r="D372" s="174"/>
    </row>
    <row r="373" spans="1:4" x14ac:dyDescent="0.25">
      <c r="A373" s="179" t="s">
        <v>172</v>
      </c>
      <c r="B373" s="1"/>
      <c r="C373" s="1"/>
      <c r="D373" s="174"/>
    </row>
    <row r="374" spans="1:4" x14ac:dyDescent="0.25">
      <c r="A374" s="180" t="s">
        <v>173</v>
      </c>
      <c r="B374" s="8"/>
      <c r="C374" s="1"/>
      <c r="D374" s="174"/>
    </row>
    <row r="375" spans="1:4" x14ac:dyDescent="0.25">
      <c r="A375" s="180" t="s">
        <v>24</v>
      </c>
      <c r="B375" s="181">
        <f>B360</f>
        <v>54000</v>
      </c>
      <c r="C375" s="1"/>
      <c r="D375" s="174"/>
    </row>
    <row r="376" spans="1:4" x14ac:dyDescent="0.25">
      <c r="A376" s="180" t="s">
        <v>22</v>
      </c>
      <c r="B376" s="182">
        <f>-B359</f>
        <v>26000</v>
      </c>
      <c r="C376" s="1"/>
      <c r="D376" s="174"/>
    </row>
    <row r="377" spans="1:4" x14ac:dyDescent="0.25">
      <c r="A377" s="180" t="s">
        <v>174</v>
      </c>
      <c r="B377" s="183">
        <f>B363</f>
        <v>-16000</v>
      </c>
      <c r="C377" s="1"/>
      <c r="D377" s="174"/>
    </row>
    <row r="378" spans="1:4" x14ac:dyDescent="0.25">
      <c r="A378" s="180" t="s">
        <v>173</v>
      </c>
      <c r="B378" s="181">
        <f>SUM(B375:B377)</f>
        <v>64000</v>
      </c>
      <c r="C378" s="1"/>
      <c r="D378" s="174"/>
    </row>
    <row r="379" spans="1:4" x14ac:dyDescent="0.25">
      <c r="A379" s="180" t="s">
        <v>139</v>
      </c>
      <c r="B379" s="8"/>
      <c r="C379" s="1"/>
      <c r="D379" s="174"/>
    </row>
    <row r="380" spans="1:4" x14ac:dyDescent="0.25">
      <c r="A380" s="180" t="s">
        <v>175</v>
      </c>
      <c r="B380" s="181">
        <f>-D338</f>
        <v>-5000</v>
      </c>
      <c r="C380" s="1"/>
      <c r="D380" s="174"/>
    </row>
    <row r="381" spans="1:4" x14ac:dyDescent="0.25">
      <c r="A381" s="180" t="s">
        <v>176</v>
      </c>
      <c r="B381" s="184">
        <f>D346</f>
        <v>0</v>
      </c>
      <c r="C381" s="1"/>
      <c r="D381" s="174"/>
    </row>
    <row r="382" spans="1:4" x14ac:dyDescent="0.25">
      <c r="A382" s="180" t="s">
        <v>177</v>
      </c>
      <c r="B382" s="182">
        <f>SUM(B380:B381)</f>
        <v>-5000</v>
      </c>
      <c r="C382" s="1"/>
      <c r="D382" s="174"/>
    </row>
    <row r="383" spans="1:4" x14ac:dyDescent="0.25">
      <c r="A383" s="180" t="s">
        <v>178</v>
      </c>
      <c r="B383" s="185">
        <f>-D339</f>
        <v>-73000</v>
      </c>
      <c r="C383" s="174"/>
    </row>
    <row r="384" spans="1:4" x14ac:dyDescent="0.25">
      <c r="A384" s="180" t="s">
        <v>172</v>
      </c>
      <c r="B384" s="181">
        <f>B378+B382+B383</f>
        <v>-14000</v>
      </c>
      <c r="C384" s="174"/>
    </row>
    <row r="385" spans="1:4" x14ac:dyDescent="0.25">
      <c r="A385" s="180"/>
      <c r="B385" s="181"/>
      <c r="C385" s="174"/>
    </row>
    <row r="386" spans="1:4" x14ac:dyDescent="0.25">
      <c r="A386" s="179" t="s">
        <v>179</v>
      </c>
      <c r="B386" s="8"/>
      <c r="C386" s="174"/>
    </row>
    <row r="387" spans="1:4" x14ac:dyDescent="0.25">
      <c r="A387" s="180" t="s">
        <v>15</v>
      </c>
      <c r="B387" s="186">
        <f>B361</f>
        <v>-4000</v>
      </c>
      <c r="C387" s="174"/>
    </row>
    <row r="388" spans="1:4" x14ac:dyDescent="0.25">
      <c r="A388" s="180" t="s">
        <v>180</v>
      </c>
      <c r="B388" s="182">
        <f>D347</f>
        <v>-70000</v>
      </c>
      <c r="C388" s="174"/>
    </row>
    <row r="389" spans="1:4" x14ac:dyDescent="0.25">
      <c r="A389" s="180" t="s">
        <v>181</v>
      </c>
      <c r="B389" s="182">
        <f>D349</f>
        <v>120000</v>
      </c>
      <c r="C389" s="174"/>
    </row>
    <row r="390" spans="1:4" x14ac:dyDescent="0.25">
      <c r="A390" s="180" t="s">
        <v>182</v>
      </c>
      <c r="B390" s="182">
        <f>-B366</f>
        <v>-10000</v>
      </c>
      <c r="C390" s="174"/>
    </row>
    <row r="391" spans="1:4" x14ac:dyDescent="0.25">
      <c r="A391" s="180" t="s">
        <v>183</v>
      </c>
      <c r="B391" s="185">
        <f>-B368</f>
        <v>-22000</v>
      </c>
      <c r="C391" s="174"/>
    </row>
    <row r="392" spans="1:4" x14ac:dyDescent="0.25">
      <c r="A392" s="180" t="s">
        <v>145</v>
      </c>
      <c r="B392" s="186">
        <f>SUM(B387:B391)</f>
        <v>14000</v>
      </c>
      <c r="C392" s="174"/>
    </row>
    <row r="393" spans="1:4" x14ac:dyDescent="0.25">
      <c r="A393" s="171"/>
      <c r="B393" s="169"/>
      <c r="C393" s="174"/>
      <c r="D393" s="174"/>
    </row>
    <row r="394" spans="1:4" x14ac:dyDescent="0.25">
      <c r="A394" s="23" t="s">
        <v>184</v>
      </c>
      <c r="B394" s="3"/>
      <c r="C394" s="4"/>
      <c r="D394" s="5"/>
    </row>
    <row r="395" spans="1:4" x14ac:dyDescent="0.25">
      <c r="A395" s="1" t="s">
        <v>185</v>
      </c>
      <c r="B395" s="14"/>
      <c r="C395" s="15"/>
      <c r="D395" s="16"/>
    </row>
    <row r="396" spans="1:4" x14ac:dyDescent="0.25">
      <c r="A396" s="187"/>
      <c r="B396" s="10"/>
      <c r="C396" s="11"/>
      <c r="D396" s="12"/>
    </row>
    <row r="397" spans="1:4" x14ac:dyDescent="0.25">
      <c r="A397" s="13" t="s">
        <v>5</v>
      </c>
      <c r="B397" s="14"/>
      <c r="C397" s="15"/>
      <c r="D397" s="16"/>
    </row>
    <row r="398" spans="1:4" x14ac:dyDescent="0.25">
      <c r="A398" s="9" t="s">
        <v>186</v>
      </c>
      <c r="B398" s="188">
        <v>2011</v>
      </c>
      <c r="C398" s="188">
        <v>2012</v>
      </c>
    </row>
    <row r="399" spans="1:4" x14ac:dyDescent="0.25">
      <c r="A399" s="25" t="s">
        <v>31</v>
      </c>
      <c r="B399" s="35">
        <v>200</v>
      </c>
      <c r="C399" s="35">
        <v>150</v>
      </c>
    </row>
    <row r="400" spans="1:4" x14ac:dyDescent="0.25">
      <c r="A400" s="25" t="s">
        <v>187</v>
      </c>
      <c r="B400" s="7">
        <v>450</v>
      </c>
      <c r="C400" s="31">
        <v>425</v>
      </c>
    </row>
    <row r="401" spans="1:3" x14ac:dyDescent="0.25">
      <c r="A401" s="25" t="s">
        <v>153</v>
      </c>
      <c r="B401" s="10">
        <v>550</v>
      </c>
      <c r="C401" s="30">
        <v>625</v>
      </c>
    </row>
    <row r="402" spans="1:3" x14ac:dyDescent="0.25">
      <c r="A402" s="25" t="s">
        <v>188</v>
      </c>
      <c r="B402" s="189">
        <f>SUM(B399:B401)</f>
        <v>1200</v>
      </c>
      <c r="C402" s="45">
        <f>SUM(C399:C401)</f>
        <v>1200</v>
      </c>
    </row>
    <row r="403" spans="1:3" x14ac:dyDescent="0.25">
      <c r="A403" s="25" t="s">
        <v>189</v>
      </c>
      <c r="B403" s="7">
        <v>2200</v>
      </c>
      <c r="C403" s="31">
        <v>2600</v>
      </c>
    </row>
    <row r="404" spans="1:3" x14ac:dyDescent="0.25">
      <c r="A404" s="25" t="s">
        <v>190</v>
      </c>
      <c r="B404" s="10">
        <v>-1000</v>
      </c>
      <c r="C404" s="30">
        <v>-1200</v>
      </c>
    </row>
    <row r="405" spans="1:3" x14ac:dyDescent="0.25">
      <c r="A405" s="25" t="s">
        <v>191</v>
      </c>
      <c r="B405" s="189">
        <f>SUM(B403:B404)</f>
        <v>1200</v>
      </c>
      <c r="C405" s="49">
        <f>SUM(C403:C404)</f>
        <v>1400</v>
      </c>
    </row>
    <row r="406" spans="1:3" ht="16.5" thickBot="1" x14ac:dyDescent="0.3">
      <c r="A406" s="25" t="s">
        <v>192</v>
      </c>
      <c r="B406" s="32">
        <f>B402+B405</f>
        <v>2400</v>
      </c>
      <c r="C406" s="32">
        <f>C402+C405</f>
        <v>2600</v>
      </c>
    </row>
    <row r="407" spans="1:3" ht="16.5" thickTop="1" x14ac:dyDescent="0.25">
      <c r="C407" s="28"/>
    </row>
    <row r="408" spans="1:3" x14ac:dyDescent="0.25">
      <c r="A408" s="9" t="s">
        <v>193</v>
      </c>
      <c r="B408" s="190">
        <v>2009</v>
      </c>
      <c r="C408" s="190">
        <v>2010</v>
      </c>
    </row>
    <row r="409" spans="1:3" x14ac:dyDescent="0.25">
      <c r="A409" s="25" t="s">
        <v>33</v>
      </c>
      <c r="B409" s="18">
        <v>200</v>
      </c>
      <c r="C409" s="18">
        <v>150</v>
      </c>
    </row>
    <row r="410" spans="1:3" x14ac:dyDescent="0.25">
      <c r="A410" s="25" t="s">
        <v>194</v>
      </c>
      <c r="B410" s="10">
        <v>0</v>
      </c>
      <c r="C410" s="30">
        <v>150</v>
      </c>
    </row>
    <row r="411" spans="1:3" x14ac:dyDescent="0.25">
      <c r="A411" s="25" t="s">
        <v>195</v>
      </c>
      <c r="B411" s="189">
        <f>SUM(B409:B410)</f>
        <v>200</v>
      </c>
      <c r="C411" s="49">
        <f>SUM(C409:C410)</f>
        <v>300</v>
      </c>
    </row>
    <row r="412" spans="1:3" x14ac:dyDescent="0.25">
      <c r="A412" s="25" t="s">
        <v>196</v>
      </c>
      <c r="B412" s="7">
        <v>600</v>
      </c>
      <c r="C412" s="31">
        <v>600</v>
      </c>
    </row>
    <row r="413" spans="1:3" x14ac:dyDescent="0.25">
      <c r="A413" s="25" t="s">
        <v>197</v>
      </c>
      <c r="C413" s="31"/>
    </row>
    <row r="414" spans="1:3" x14ac:dyDescent="0.25">
      <c r="A414" s="25" t="s">
        <v>198</v>
      </c>
      <c r="B414" s="7">
        <v>900</v>
      </c>
      <c r="C414" s="31">
        <v>900</v>
      </c>
    </row>
    <row r="415" spans="1:3" x14ac:dyDescent="0.25">
      <c r="A415" s="25" t="s">
        <v>199</v>
      </c>
      <c r="B415" s="10">
        <v>700</v>
      </c>
      <c r="C415" s="30">
        <v>800</v>
      </c>
    </row>
    <row r="416" spans="1:3" x14ac:dyDescent="0.25">
      <c r="A416" s="25" t="s">
        <v>200</v>
      </c>
      <c r="B416" s="189">
        <f>SUM(B414:B415)</f>
        <v>1600</v>
      </c>
      <c r="C416" s="49">
        <f>SUM(C414:C415)</f>
        <v>1700</v>
      </c>
    </row>
    <row r="417" spans="1:4" ht="16.5" thickBot="1" x14ac:dyDescent="0.3">
      <c r="A417" s="25" t="s">
        <v>201</v>
      </c>
      <c r="B417" s="32">
        <f>B411+B412+B416</f>
        <v>2400</v>
      </c>
      <c r="C417" s="32">
        <f>C411+C412+C416</f>
        <v>2600</v>
      </c>
    </row>
    <row r="418" spans="1:4" ht="16.5" thickTop="1" x14ac:dyDescent="0.25">
      <c r="C418" s="28"/>
    </row>
    <row r="419" spans="1:4" x14ac:dyDescent="0.25">
      <c r="A419" s="9" t="s">
        <v>68</v>
      </c>
      <c r="B419" s="190">
        <v>2009</v>
      </c>
      <c r="C419" s="190">
        <v>2010</v>
      </c>
    </row>
    <row r="420" spans="1:4" x14ac:dyDescent="0.25">
      <c r="A420" s="25" t="s">
        <v>11</v>
      </c>
      <c r="B420" s="18">
        <v>1200</v>
      </c>
      <c r="C420" s="18">
        <v>1450</v>
      </c>
    </row>
    <row r="421" spans="1:4" x14ac:dyDescent="0.25">
      <c r="A421" s="25" t="s">
        <v>12</v>
      </c>
      <c r="B421" s="10">
        <v>700</v>
      </c>
      <c r="C421" s="30">
        <v>850</v>
      </c>
    </row>
    <row r="422" spans="1:4" x14ac:dyDescent="0.25">
      <c r="A422" s="25" t="s">
        <v>202</v>
      </c>
      <c r="B422" s="7">
        <f>B420-B421</f>
        <v>500</v>
      </c>
      <c r="C422" s="31">
        <f>C420-C421</f>
        <v>600</v>
      </c>
    </row>
    <row r="423" spans="1:4" x14ac:dyDescent="0.25">
      <c r="A423" s="25" t="s">
        <v>203</v>
      </c>
      <c r="B423" s="7">
        <v>30</v>
      </c>
      <c r="C423" s="31">
        <v>40</v>
      </c>
    </row>
    <row r="424" spans="1:4" x14ac:dyDescent="0.25">
      <c r="A424" s="25" t="s">
        <v>204</v>
      </c>
      <c r="B424" s="10">
        <v>220</v>
      </c>
      <c r="C424" s="30">
        <v>200</v>
      </c>
    </row>
    <row r="425" spans="1:4" x14ac:dyDescent="0.25">
      <c r="A425" s="25" t="s">
        <v>205</v>
      </c>
      <c r="B425" s="7">
        <f>B422-B423-B424</f>
        <v>250</v>
      </c>
      <c r="C425" s="31">
        <f>C422-C423-C424</f>
        <v>360</v>
      </c>
    </row>
    <row r="426" spans="1:4" x14ac:dyDescent="0.25">
      <c r="A426" s="25" t="s">
        <v>15</v>
      </c>
      <c r="B426" s="10">
        <v>50</v>
      </c>
      <c r="C426" s="30">
        <v>64</v>
      </c>
    </row>
    <row r="427" spans="1:4" x14ac:dyDescent="0.25">
      <c r="A427" s="25" t="s">
        <v>206</v>
      </c>
      <c r="B427" s="7">
        <f>B425-B426</f>
        <v>200</v>
      </c>
      <c r="C427" s="31">
        <f>C425-C426</f>
        <v>296</v>
      </c>
    </row>
    <row r="428" spans="1:4" x14ac:dyDescent="0.25">
      <c r="A428" s="25" t="s">
        <v>27</v>
      </c>
      <c r="B428" s="10">
        <v>80</v>
      </c>
      <c r="C428" s="30">
        <v>118</v>
      </c>
    </row>
    <row r="429" spans="1:4" ht="16.5" thickBot="1" x14ac:dyDescent="0.3">
      <c r="A429" s="25" t="s">
        <v>6</v>
      </c>
      <c r="B429" s="32">
        <f>B427-B428</f>
        <v>120</v>
      </c>
      <c r="C429" s="32">
        <f>C427-C428</f>
        <v>178</v>
      </c>
    </row>
    <row r="430" spans="1:4" ht="16.5" thickTop="1" x14ac:dyDescent="0.25">
      <c r="C430" s="31"/>
    </row>
    <row r="431" spans="1:4" x14ac:dyDescent="0.25">
      <c r="A431" s="20" t="s">
        <v>8</v>
      </c>
    </row>
    <row r="432" spans="1:4" x14ac:dyDescent="0.25">
      <c r="A432" s="191" t="s">
        <v>207</v>
      </c>
      <c r="B432" s="82"/>
      <c r="C432" s="192"/>
      <c r="D432" s="82"/>
    </row>
    <row r="433" spans="1:7" x14ac:dyDescent="0.25">
      <c r="A433" s="193" t="s">
        <v>24</v>
      </c>
      <c r="B433" s="193"/>
      <c r="C433" s="194">
        <f>C425</f>
        <v>360</v>
      </c>
      <c r="D433" s="82"/>
    </row>
    <row r="434" spans="1:7" x14ac:dyDescent="0.25">
      <c r="A434" s="82" t="s">
        <v>208</v>
      </c>
      <c r="B434" s="82"/>
      <c r="C434" s="192">
        <f>C424</f>
        <v>200</v>
      </c>
      <c r="D434" s="82"/>
    </row>
    <row r="435" spans="1:7" x14ac:dyDescent="0.25">
      <c r="A435" s="82" t="s">
        <v>209</v>
      </c>
      <c r="B435" s="82"/>
      <c r="C435" s="195">
        <f>-C428</f>
        <v>-118</v>
      </c>
      <c r="D435" s="82"/>
    </row>
    <row r="436" spans="1:7" x14ac:dyDescent="0.25">
      <c r="A436" s="82" t="s">
        <v>173</v>
      </c>
      <c r="B436" s="82"/>
      <c r="C436" s="196">
        <f>SUM(C433:C435)</f>
        <v>442</v>
      </c>
      <c r="D436" s="82"/>
    </row>
    <row r="437" spans="1:7" x14ac:dyDescent="0.25">
      <c r="A437" s="82"/>
      <c r="B437" s="82"/>
      <c r="C437" s="192"/>
      <c r="D437" s="82"/>
    </row>
    <row r="438" spans="1:7" x14ac:dyDescent="0.25">
      <c r="A438" s="193"/>
      <c r="B438" s="193"/>
      <c r="C438" s="197"/>
      <c r="D438" s="82"/>
      <c r="E438" s="16"/>
      <c r="F438" s="16"/>
      <c r="G438" s="16"/>
    </row>
    <row r="439" spans="1:7" x14ac:dyDescent="0.25">
      <c r="A439" s="191" t="s">
        <v>210</v>
      </c>
      <c r="B439" s="82"/>
      <c r="C439" s="192"/>
      <c r="D439" s="82"/>
      <c r="E439" s="16"/>
      <c r="F439" s="16"/>
      <c r="G439" s="16"/>
    </row>
    <row r="440" spans="1:7" x14ac:dyDescent="0.25">
      <c r="A440" s="193"/>
      <c r="B440" s="198">
        <v>40908</v>
      </c>
      <c r="C440" s="198">
        <v>41274</v>
      </c>
      <c r="D440" s="199" t="s">
        <v>211</v>
      </c>
      <c r="E440" s="16"/>
      <c r="F440" s="16"/>
      <c r="G440" s="16"/>
    </row>
    <row r="441" spans="1:7" x14ac:dyDescent="0.25">
      <c r="A441" s="192" t="s">
        <v>212</v>
      </c>
      <c r="B441" s="200">
        <f>B402</f>
        <v>1200</v>
      </c>
      <c r="C441" s="200">
        <f>C402</f>
        <v>1200</v>
      </c>
      <c r="D441" s="201">
        <f>C441-B441</f>
        <v>0</v>
      </c>
      <c r="E441" s="16"/>
      <c r="F441" s="16"/>
      <c r="G441" s="16"/>
    </row>
    <row r="442" spans="1:7" x14ac:dyDescent="0.25">
      <c r="A442" s="192" t="s">
        <v>213</v>
      </c>
      <c r="B442" s="202">
        <f>B411</f>
        <v>200</v>
      </c>
      <c r="C442" s="202">
        <v>150</v>
      </c>
      <c r="D442" s="201">
        <f t="shared" ref="D442" si="12">C442-B442</f>
        <v>-50</v>
      </c>
      <c r="E442" s="16"/>
      <c r="F442" s="16"/>
      <c r="G442" s="16"/>
    </row>
    <row r="443" spans="1:7" x14ac:dyDescent="0.25">
      <c r="A443" s="82" t="s">
        <v>214</v>
      </c>
      <c r="B443" s="196">
        <f>B441-B442</f>
        <v>1000</v>
      </c>
      <c r="C443" s="196">
        <f>C441-C442</f>
        <v>1050</v>
      </c>
      <c r="D443" s="201">
        <f>SUM(D441:D442)</f>
        <v>-50</v>
      </c>
      <c r="E443" s="16"/>
      <c r="F443" s="16"/>
      <c r="G443" s="16"/>
    </row>
    <row r="444" spans="1:7" x14ac:dyDescent="0.25">
      <c r="A444" s="82"/>
      <c r="B444" s="82"/>
      <c r="C444" s="192"/>
      <c r="D444" s="82"/>
      <c r="E444" s="16"/>
      <c r="F444" s="16"/>
      <c r="G444" s="16"/>
    </row>
    <row r="445" spans="1:7" x14ac:dyDescent="0.25">
      <c r="A445" s="193"/>
      <c r="B445" s="193"/>
      <c r="C445" s="197"/>
      <c r="D445" s="193"/>
      <c r="E445" s="16"/>
      <c r="F445" s="16"/>
      <c r="G445" s="16"/>
    </row>
    <row r="446" spans="1:7" x14ac:dyDescent="0.25">
      <c r="A446" s="191" t="s">
        <v>215</v>
      </c>
      <c r="B446" s="82"/>
      <c r="C446" s="192"/>
      <c r="D446" s="82"/>
      <c r="E446" s="16"/>
      <c r="F446" s="16"/>
      <c r="G446" s="16"/>
    </row>
    <row r="447" spans="1:7" x14ac:dyDescent="0.25">
      <c r="A447" s="203" t="s">
        <v>216</v>
      </c>
      <c r="B447" s="193"/>
      <c r="C447" s="204">
        <f>C403-B403</f>
        <v>400</v>
      </c>
      <c r="D447" s="82"/>
      <c r="E447" s="16"/>
      <c r="F447" s="16"/>
      <c r="G447" s="16"/>
    </row>
    <row r="448" spans="1:7" x14ac:dyDescent="0.25">
      <c r="A448" s="205" t="s">
        <v>217</v>
      </c>
      <c r="B448" s="82"/>
      <c r="C448" s="202">
        <v>0</v>
      </c>
      <c r="D448" s="82"/>
      <c r="E448" s="16"/>
      <c r="F448" s="16"/>
      <c r="G448" s="16"/>
    </row>
    <row r="449" spans="1:9" x14ac:dyDescent="0.25">
      <c r="A449" s="82" t="s">
        <v>218</v>
      </c>
      <c r="B449" s="82"/>
      <c r="C449" s="196">
        <f>C447+C448</f>
        <v>400</v>
      </c>
      <c r="D449" s="82"/>
      <c r="E449" s="16"/>
      <c r="F449" s="16"/>
      <c r="G449" s="16"/>
    </row>
    <row r="450" spans="1:9" x14ac:dyDescent="0.25">
      <c r="A450" s="205"/>
      <c r="B450" s="82"/>
      <c r="C450" s="192"/>
      <c r="D450" s="82"/>
      <c r="E450" s="16"/>
      <c r="F450" s="16"/>
      <c r="G450" s="16"/>
    </row>
    <row r="451" spans="1:9" x14ac:dyDescent="0.25">
      <c r="A451" s="193"/>
      <c r="B451" s="193"/>
      <c r="C451" s="197"/>
      <c r="D451" s="82"/>
      <c r="E451" s="16"/>
      <c r="F451" s="16"/>
      <c r="G451" s="16"/>
    </row>
    <row r="452" spans="1:9" x14ac:dyDescent="0.25">
      <c r="A452" s="191" t="s">
        <v>219</v>
      </c>
      <c r="B452" s="82"/>
      <c r="C452" s="192"/>
      <c r="D452" s="82"/>
      <c r="E452" s="16"/>
      <c r="F452" s="16"/>
      <c r="G452" s="16"/>
    </row>
    <row r="453" spans="1:9" x14ac:dyDescent="0.25">
      <c r="A453" s="193" t="s">
        <v>173</v>
      </c>
      <c r="B453" s="193"/>
      <c r="C453" s="204">
        <f>C436</f>
        <v>442</v>
      </c>
      <c r="D453" s="82"/>
      <c r="E453" s="16"/>
      <c r="F453" s="16"/>
      <c r="G453" s="16"/>
    </row>
    <row r="454" spans="1:9" x14ac:dyDescent="0.25">
      <c r="A454" s="82" t="s">
        <v>220</v>
      </c>
      <c r="B454" s="82"/>
      <c r="C454" s="192"/>
      <c r="D454" s="82"/>
      <c r="E454" s="16"/>
      <c r="F454" s="16"/>
      <c r="G454" s="16"/>
    </row>
    <row r="455" spans="1:9" x14ac:dyDescent="0.25">
      <c r="A455" s="82" t="s">
        <v>221</v>
      </c>
      <c r="B455" s="82"/>
      <c r="C455" s="192">
        <f>D443</f>
        <v>-50</v>
      </c>
      <c r="D455" s="82"/>
      <c r="E455" s="16"/>
      <c r="F455" s="16"/>
      <c r="G455" s="16"/>
    </row>
    <row r="456" spans="1:9" x14ac:dyDescent="0.25">
      <c r="A456" s="82" t="s">
        <v>222</v>
      </c>
      <c r="B456" s="82"/>
      <c r="C456" s="195">
        <f>-C449</f>
        <v>-400</v>
      </c>
      <c r="D456" s="82"/>
      <c r="E456" s="16"/>
      <c r="F456" s="16"/>
      <c r="G456" s="16"/>
    </row>
    <row r="457" spans="1:9" x14ac:dyDescent="0.25">
      <c r="A457" s="82" t="s">
        <v>144</v>
      </c>
      <c r="B457" s="82"/>
      <c r="C457" s="196">
        <f>C453+C455+C456</f>
        <v>-8</v>
      </c>
      <c r="D457" s="82"/>
      <c r="E457" s="16"/>
      <c r="F457" s="16"/>
      <c r="G457" s="16"/>
    </row>
    <row r="458" spans="1:9" x14ac:dyDescent="0.25">
      <c r="A458" s="82"/>
      <c r="B458" s="82"/>
      <c r="C458" s="192"/>
      <c r="D458" s="82"/>
      <c r="E458" s="16"/>
      <c r="F458" s="16"/>
      <c r="G458" s="16"/>
    </row>
    <row r="459" spans="1:9" x14ac:dyDescent="0.25">
      <c r="A459" s="193"/>
      <c r="B459" s="193"/>
      <c r="C459" s="197"/>
      <c r="D459" s="82"/>
      <c r="E459" s="16"/>
      <c r="F459" s="16"/>
      <c r="G459" s="16"/>
    </row>
    <row r="460" spans="1:9" x14ac:dyDescent="0.25">
      <c r="A460" s="191" t="s">
        <v>223</v>
      </c>
      <c r="B460" s="82"/>
      <c r="C460" s="192"/>
      <c r="D460" s="82"/>
      <c r="E460" s="16"/>
      <c r="F460" s="16"/>
      <c r="G460" s="16"/>
    </row>
    <row r="461" spans="1:9" x14ac:dyDescent="0.25">
      <c r="A461" s="193" t="s">
        <v>224</v>
      </c>
      <c r="B461" s="193"/>
      <c r="C461" s="204">
        <f>-C426</f>
        <v>-64</v>
      </c>
      <c r="D461" s="82"/>
      <c r="E461" s="16"/>
      <c r="F461" s="16"/>
      <c r="G461" s="16"/>
    </row>
    <row r="462" spans="1:9" x14ac:dyDescent="0.25">
      <c r="A462" s="82" t="s">
        <v>225</v>
      </c>
      <c r="B462" s="82"/>
      <c r="C462" s="192">
        <f>C410</f>
        <v>150</v>
      </c>
      <c r="D462" s="82"/>
      <c r="E462" s="16"/>
      <c r="F462" s="16"/>
      <c r="G462" s="16"/>
      <c r="I462" s="206"/>
    </row>
    <row r="463" spans="1:9" x14ac:dyDescent="0.25">
      <c r="A463" s="82" t="s">
        <v>226</v>
      </c>
      <c r="B463" s="82"/>
      <c r="C463" s="192">
        <f>-(C429-(C415-B415))</f>
        <v>-78</v>
      </c>
      <c r="D463" s="82"/>
      <c r="E463" s="16"/>
      <c r="F463" s="16"/>
      <c r="G463" s="16"/>
    </row>
    <row r="464" spans="1:9" x14ac:dyDescent="0.25">
      <c r="A464" s="82" t="s">
        <v>131</v>
      </c>
      <c r="B464" s="82"/>
      <c r="C464" s="195">
        <f>C414-B414</f>
        <v>0</v>
      </c>
      <c r="D464" s="82"/>
      <c r="E464" s="16"/>
      <c r="F464" s="16"/>
      <c r="G464" s="16"/>
      <c r="H464" s="206"/>
      <c r="I464" s="206"/>
    </row>
    <row r="465" spans="1:7" x14ac:dyDescent="0.25">
      <c r="A465" s="82" t="s">
        <v>145</v>
      </c>
      <c r="B465" s="82"/>
      <c r="C465" s="196">
        <f>C461+C462+C463+C464</f>
        <v>8</v>
      </c>
      <c r="D465" s="82"/>
      <c r="E465" s="16"/>
      <c r="F465" s="16"/>
      <c r="G465" s="16"/>
    </row>
    <row r="466" spans="1:7" x14ac:dyDescent="0.25">
      <c r="A466" s="207"/>
      <c r="B466" s="82"/>
      <c r="C466" s="192"/>
      <c r="D466" s="82"/>
      <c r="E466" s="16"/>
      <c r="F466" s="16"/>
      <c r="G466" s="16"/>
    </row>
    <row r="467" spans="1:7" x14ac:dyDescent="0.25">
      <c r="A467" s="23"/>
      <c r="B467" s="3"/>
      <c r="C467" s="208"/>
      <c r="D467" s="209"/>
      <c r="E467" s="16"/>
      <c r="F467" s="16"/>
      <c r="G467" s="16"/>
    </row>
    <row r="468" spans="1:7" x14ac:dyDescent="0.25">
      <c r="A468" s="13"/>
      <c r="B468" s="14"/>
      <c r="C468" s="36"/>
      <c r="D468" s="209"/>
      <c r="E468" s="16"/>
      <c r="F468" s="16"/>
      <c r="G468" s="16"/>
    </row>
    <row r="469" spans="1:7" x14ac:dyDescent="0.25">
      <c r="A469" s="13"/>
      <c r="B469" s="14"/>
      <c r="C469" s="36"/>
      <c r="D469" s="209"/>
      <c r="E469" s="16"/>
      <c r="F469" s="16"/>
      <c r="G469" s="16"/>
    </row>
    <row r="470" spans="1:7" x14ac:dyDescent="0.25">
      <c r="A470" s="13"/>
      <c r="B470" s="14"/>
      <c r="C470" s="43"/>
      <c r="D470" s="209"/>
      <c r="E470" s="16"/>
      <c r="F470" s="16"/>
      <c r="G470" s="16"/>
    </row>
    <row r="471" spans="1:7" x14ac:dyDescent="0.25">
      <c r="A471" s="13"/>
      <c r="B471" s="14"/>
      <c r="C471" s="50"/>
      <c r="D471" s="209"/>
      <c r="E471" s="16"/>
      <c r="F471" s="16"/>
      <c r="G471" s="16"/>
    </row>
    <row r="472" spans="1:7" x14ac:dyDescent="0.25">
      <c r="A472" s="13"/>
      <c r="B472" s="14"/>
      <c r="C472" s="50"/>
      <c r="D472" s="209"/>
      <c r="E472" s="16"/>
      <c r="F472" s="16"/>
      <c r="G472" s="16"/>
    </row>
    <row r="473" spans="1:7" x14ac:dyDescent="0.25">
      <c r="A473" s="13"/>
      <c r="B473" s="14"/>
      <c r="C473" s="63"/>
      <c r="D473" s="209"/>
      <c r="E473" s="16"/>
      <c r="F473" s="16"/>
      <c r="G473" s="16"/>
    </row>
    <row r="474" spans="1:7" x14ac:dyDescent="0.25">
      <c r="A474" s="13"/>
      <c r="B474" s="14"/>
      <c r="C474" s="63"/>
      <c r="D474" s="209"/>
      <c r="E474" s="16"/>
      <c r="F474" s="16"/>
      <c r="G474" s="16"/>
    </row>
    <row r="475" spans="1:7" x14ac:dyDescent="0.25">
      <c r="A475" s="13"/>
      <c r="B475" s="14"/>
      <c r="C475" s="50"/>
      <c r="D475" s="209"/>
      <c r="E475" s="16"/>
      <c r="F475" s="16"/>
      <c r="G475" s="16"/>
    </row>
    <row r="476" spans="1:7" x14ac:dyDescent="0.25">
      <c r="A476" s="210"/>
      <c r="B476" s="14"/>
      <c r="C476" s="50"/>
      <c r="D476" s="209"/>
      <c r="E476" s="16"/>
      <c r="F476" s="16"/>
      <c r="G476" s="16"/>
    </row>
    <row r="477" spans="1:7" x14ac:dyDescent="0.25">
      <c r="A477" s="211"/>
      <c r="B477" s="72"/>
      <c r="C477" s="212"/>
      <c r="D477" s="213"/>
      <c r="E477" s="16"/>
      <c r="F477" s="16"/>
      <c r="G477" s="16"/>
    </row>
    <row r="478" spans="1:7" x14ac:dyDescent="0.25">
      <c r="A478" s="211"/>
      <c r="B478" s="72"/>
      <c r="C478" s="212"/>
      <c r="D478" s="213"/>
      <c r="E478" s="16"/>
      <c r="F478" s="16"/>
      <c r="G478" s="16"/>
    </row>
    <row r="479" spans="1:7" x14ac:dyDescent="0.25">
      <c r="A479" s="211"/>
      <c r="B479" s="214"/>
      <c r="C479" s="212"/>
      <c r="D479" s="213"/>
      <c r="E479" s="16"/>
      <c r="F479" s="16"/>
      <c r="G479" s="16"/>
    </row>
    <row r="480" spans="1:7" x14ac:dyDescent="0.25">
      <c r="A480" s="211"/>
      <c r="B480" s="72"/>
      <c r="C480" s="212"/>
      <c r="D480" s="213"/>
      <c r="E480" s="16"/>
      <c r="F480" s="16"/>
      <c r="G480" s="16"/>
    </row>
    <row r="481" spans="1:7" x14ac:dyDescent="0.25">
      <c r="A481" s="211"/>
      <c r="B481" s="72"/>
      <c r="C481" s="212"/>
      <c r="D481" s="213"/>
      <c r="E481" s="16"/>
      <c r="F481" s="16"/>
      <c r="G481" s="16"/>
    </row>
    <row r="482" spans="1:7" x14ac:dyDescent="0.25">
      <c r="A482" s="215"/>
      <c r="B482" s="216"/>
      <c r="C482" s="216"/>
      <c r="D482" s="213"/>
      <c r="E482" s="16"/>
      <c r="F482" s="16"/>
      <c r="G482" s="16"/>
    </row>
    <row r="483" spans="1:7" x14ac:dyDescent="0.25">
      <c r="A483" s="211"/>
      <c r="B483" s="217"/>
      <c r="C483" s="72"/>
      <c r="D483" s="213"/>
      <c r="E483" s="16"/>
      <c r="F483" s="16"/>
      <c r="G483" s="16"/>
    </row>
    <row r="484" spans="1:7" x14ac:dyDescent="0.25">
      <c r="A484" s="211"/>
      <c r="B484" s="217"/>
      <c r="C484" s="218"/>
      <c r="D484" s="213"/>
      <c r="E484" s="16"/>
      <c r="F484" s="16"/>
      <c r="G484" s="16"/>
    </row>
    <row r="485" spans="1:7" x14ac:dyDescent="0.25">
      <c r="A485" s="211"/>
      <c r="B485" s="217"/>
      <c r="C485" s="218"/>
      <c r="D485" s="213"/>
      <c r="E485" s="16"/>
      <c r="F485" s="16"/>
      <c r="G485" s="16"/>
    </row>
    <row r="486" spans="1:7" x14ac:dyDescent="0.25">
      <c r="A486" s="211"/>
      <c r="B486" s="217"/>
      <c r="C486" s="219"/>
      <c r="D486" s="213"/>
      <c r="E486" s="16"/>
      <c r="F486" s="16"/>
      <c r="G486" s="16"/>
    </row>
    <row r="487" spans="1:7" x14ac:dyDescent="0.25">
      <c r="A487" s="211"/>
      <c r="B487" s="217"/>
      <c r="C487" s="219"/>
      <c r="D487" s="213"/>
      <c r="E487" s="16"/>
      <c r="F487" s="16"/>
      <c r="G487" s="16"/>
    </row>
    <row r="488" spans="1:7" x14ac:dyDescent="0.25">
      <c r="A488" s="211"/>
      <c r="B488" s="217"/>
      <c r="C488" s="220"/>
      <c r="D488" s="213"/>
      <c r="E488" s="16"/>
      <c r="F488" s="16"/>
      <c r="G488" s="16"/>
    </row>
    <row r="489" spans="1:7" x14ac:dyDescent="0.25">
      <c r="A489" s="211"/>
      <c r="B489" s="217"/>
      <c r="C489" s="220"/>
      <c r="D489" s="213"/>
      <c r="E489" s="16"/>
      <c r="F489" s="16"/>
      <c r="G489" s="16"/>
    </row>
    <row r="490" spans="1:7" x14ac:dyDescent="0.25">
      <c r="A490" s="211"/>
      <c r="B490" s="217"/>
      <c r="C490" s="220"/>
      <c r="D490" s="213"/>
      <c r="E490" s="16"/>
      <c r="F490" s="16"/>
      <c r="G490" s="16"/>
    </row>
    <row r="491" spans="1:7" x14ac:dyDescent="0.25">
      <c r="A491" s="211"/>
      <c r="B491" s="217"/>
      <c r="C491" s="218"/>
      <c r="D491" s="213"/>
      <c r="E491" s="16"/>
      <c r="F491" s="16"/>
      <c r="G491" s="16"/>
    </row>
    <row r="492" spans="1:7" x14ac:dyDescent="0.25">
      <c r="A492" s="211"/>
      <c r="B492" s="217"/>
      <c r="C492" s="218"/>
      <c r="D492" s="213"/>
      <c r="E492" s="16"/>
      <c r="F492" s="16"/>
      <c r="G492" s="16"/>
    </row>
    <row r="493" spans="1:7" x14ac:dyDescent="0.25">
      <c r="A493" s="211"/>
      <c r="B493" s="217"/>
      <c r="C493" s="221"/>
      <c r="D493" s="213"/>
      <c r="E493" s="16"/>
      <c r="F493" s="16"/>
      <c r="G493" s="16"/>
    </row>
    <row r="494" spans="1:7" x14ac:dyDescent="0.25">
      <c r="A494" s="211"/>
      <c r="B494" s="217"/>
      <c r="C494" s="72"/>
      <c r="D494" s="213"/>
      <c r="E494" s="16"/>
      <c r="F494" s="16"/>
      <c r="G494" s="16"/>
    </row>
    <row r="495" spans="1:7" x14ac:dyDescent="0.25">
      <c r="A495" s="211"/>
      <c r="B495" s="217"/>
      <c r="C495" s="218"/>
      <c r="D495" s="213"/>
      <c r="E495" s="16"/>
      <c r="F495" s="16"/>
      <c r="G495" s="16"/>
    </row>
    <row r="496" spans="1:7" x14ac:dyDescent="0.25">
      <c r="A496" s="211"/>
      <c r="B496" s="217"/>
      <c r="C496" s="218"/>
      <c r="D496" s="213"/>
      <c r="E496" s="16"/>
      <c r="F496" s="16"/>
      <c r="G496" s="16"/>
    </row>
    <row r="497" spans="1:7" x14ac:dyDescent="0.25">
      <c r="A497" s="211"/>
      <c r="B497" s="217"/>
      <c r="C497" s="72"/>
      <c r="D497" s="213"/>
      <c r="E497" s="16"/>
      <c r="F497" s="16"/>
      <c r="G497" s="16"/>
    </row>
    <row r="498" spans="1:7" x14ac:dyDescent="0.25">
      <c r="A498" s="211"/>
      <c r="B498" s="217"/>
      <c r="C498" s="222"/>
      <c r="D498" s="213"/>
      <c r="E498" s="16"/>
      <c r="F498" s="16"/>
      <c r="G498" s="16"/>
    </row>
    <row r="499" spans="1:7" x14ac:dyDescent="0.25">
      <c r="A499" s="211"/>
      <c r="B499" s="217"/>
      <c r="C499" s="222"/>
      <c r="D499" s="213"/>
      <c r="E499" s="16"/>
      <c r="F499" s="16"/>
      <c r="G499" s="16"/>
    </row>
    <row r="500" spans="1:7" x14ac:dyDescent="0.25">
      <c r="A500" s="211"/>
      <c r="B500" s="217"/>
      <c r="C500" s="222"/>
      <c r="D500" s="213"/>
      <c r="E500" s="16"/>
      <c r="F500" s="16"/>
      <c r="G500" s="16"/>
    </row>
    <row r="501" spans="1:7" x14ac:dyDescent="0.25">
      <c r="A501" s="211"/>
      <c r="B501" s="217"/>
      <c r="C501" s="220"/>
      <c r="D501" s="213"/>
      <c r="E501" s="16"/>
      <c r="F501" s="16"/>
      <c r="G501" s="16"/>
    </row>
    <row r="502" spans="1:7" x14ac:dyDescent="0.25">
      <c r="A502" s="211"/>
      <c r="B502" s="217"/>
      <c r="C502" s="223"/>
      <c r="D502" s="213"/>
      <c r="E502" s="16"/>
      <c r="F502" s="16"/>
      <c r="G502" s="16"/>
    </row>
    <row r="503" spans="1:7" x14ac:dyDescent="0.25">
      <c r="A503" s="211"/>
      <c r="B503" s="217"/>
      <c r="C503" s="223"/>
      <c r="D503" s="213"/>
      <c r="E503" s="16"/>
      <c r="F503" s="16"/>
      <c r="G503" s="16"/>
    </row>
    <row r="504" spans="1:7" x14ac:dyDescent="0.25">
      <c r="A504" s="211"/>
      <c r="B504" s="217"/>
      <c r="C504" s="223"/>
      <c r="D504" s="213"/>
      <c r="E504" s="16"/>
      <c r="F504" s="16"/>
      <c r="G504" s="16"/>
    </row>
    <row r="505" spans="1:7" x14ac:dyDescent="0.25">
      <c r="A505" s="211"/>
      <c r="B505" s="217"/>
      <c r="C505" s="223"/>
      <c r="D505" s="213"/>
      <c r="E505" s="16"/>
      <c r="F505" s="16"/>
      <c r="G505" s="16"/>
    </row>
    <row r="506" spans="1:7" x14ac:dyDescent="0.25">
      <c r="A506" s="211"/>
      <c r="B506" s="217"/>
      <c r="C506" s="224"/>
      <c r="D506" s="213"/>
      <c r="E506" s="16"/>
      <c r="F506" s="16"/>
      <c r="G506" s="16"/>
    </row>
    <row r="507" spans="1:7" x14ac:dyDescent="0.25">
      <c r="A507" s="225"/>
      <c r="B507" s="226"/>
      <c r="C507" s="63"/>
      <c r="D507" s="213"/>
      <c r="E507" s="16"/>
      <c r="F507" s="16"/>
      <c r="G507" s="16"/>
    </row>
    <row r="508" spans="1:7" x14ac:dyDescent="0.25">
      <c r="A508" s="225"/>
      <c r="B508" s="226"/>
      <c r="C508" s="227"/>
      <c r="D508" s="213"/>
      <c r="E508" s="16"/>
      <c r="F508" s="16"/>
      <c r="G508" s="16"/>
    </row>
    <row r="509" spans="1:7" x14ac:dyDescent="0.25">
      <c r="A509" s="13"/>
      <c r="B509" s="226"/>
      <c r="C509" s="63"/>
      <c r="D509" s="213"/>
      <c r="E509" s="16"/>
      <c r="F509" s="16"/>
      <c r="G509" s="16"/>
    </row>
    <row r="510" spans="1:7" x14ac:dyDescent="0.25">
      <c r="A510" s="13"/>
      <c r="B510" s="228"/>
      <c r="C510" s="63"/>
      <c r="D510" s="213"/>
      <c r="E510" s="16"/>
      <c r="F510" s="16"/>
      <c r="G510" s="16"/>
    </row>
    <row r="511" spans="1:7" x14ac:dyDescent="0.25">
      <c r="A511" s="13"/>
      <c r="B511" s="228"/>
      <c r="C511" s="63"/>
      <c r="D511" s="213"/>
      <c r="E511" s="16"/>
      <c r="F511" s="16"/>
      <c r="G511" s="16"/>
    </row>
    <row r="512" spans="1:7" x14ac:dyDescent="0.25">
      <c r="A512" s="13"/>
      <c r="B512" s="228"/>
      <c r="C512" s="63"/>
      <c r="D512" s="213"/>
      <c r="E512" s="16"/>
      <c r="F512" s="16"/>
      <c r="G512" s="16"/>
    </row>
    <row r="513" spans="1:7" x14ac:dyDescent="0.25">
      <c r="A513" s="13"/>
      <c r="B513" s="228"/>
      <c r="C513" s="63"/>
      <c r="D513" s="213"/>
      <c r="E513" s="16"/>
      <c r="F513" s="16"/>
      <c r="G513" s="16"/>
    </row>
    <row r="514" spans="1:7" x14ac:dyDescent="0.25">
      <c r="A514" s="13"/>
      <c r="B514" s="228"/>
      <c r="C514" s="63"/>
      <c r="D514" s="213"/>
      <c r="E514" s="16"/>
      <c r="F514" s="16"/>
      <c r="G514" s="16"/>
    </row>
    <row r="515" spans="1:7" x14ac:dyDescent="0.25">
      <c r="A515" s="13"/>
      <c r="B515" s="228"/>
      <c r="C515" s="63"/>
      <c r="D515" s="213"/>
      <c r="E515" s="16"/>
      <c r="F515" s="16"/>
      <c r="G515" s="16"/>
    </row>
    <row r="516" spans="1:7" x14ac:dyDescent="0.25">
      <c r="A516" s="13"/>
      <c r="B516" s="228"/>
      <c r="C516" s="63"/>
      <c r="D516" s="213"/>
      <c r="E516" s="16"/>
      <c r="F516" s="16"/>
      <c r="G516" s="16"/>
    </row>
    <row r="517" spans="1:7" x14ac:dyDescent="0.25">
      <c r="A517" s="13"/>
      <c r="B517" s="228"/>
      <c r="C517" s="63"/>
      <c r="D517" s="213"/>
      <c r="E517" s="16"/>
      <c r="F517" s="16"/>
      <c r="G517" s="16"/>
    </row>
    <row r="518" spans="1:7" x14ac:dyDescent="0.25">
      <c r="A518" s="13"/>
      <c r="B518" s="228"/>
      <c r="C518" s="63"/>
      <c r="D518" s="213"/>
      <c r="E518" s="16"/>
      <c r="F518" s="16"/>
      <c r="G518" s="16"/>
    </row>
    <row r="519" spans="1:7" x14ac:dyDescent="0.25">
      <c r="A519" s="13"/>
      <c r="B519" s="228"/>
      <c r="C519" s="63"/>
      <c r="D519" s="213"/>
      <c r="E519" s="16"/>
      <c r="F519" s="16"/>
      <c r="G519" s="16"/>
    </row>
    <row r="520" spans="1:7" x14ac:dyDescent="0.25">
      <c r="A520" s="13"/>
      <c r="B520" s="228"/>
      <c r="C520" s="63"/>
      <c r="D520" s="213"/>
      <c r="E520" s="16"/>
      <c r="F520" s="16"/>
      <c r="G520" s="16"/>
    </row>
    <row r="521" spans="1:7" x14ac:dyDescent="0.25">
      <c r="A521" s="13"/>
      <c r="B521" s="228"/>
      <c r="C521" s="63"/>
      <c r="D521" s="213"/>
      <c r="E521" s="16"/>
      <c r="F521" s="16"/>
      <c r="G521" s="16"/>
    </row>
    <row r="522" spans="1:7" x14ac:dyDescent="0.25">
      <c r="A522" s="13"/>
      <c r="B522" s="228"/>
      <c r="C522" s="63"/>
      <c r="D522" s="213"/>
      <c r="E522" s="16"/>
      <c r="F522" s="16"/>
      <c r="G522" s="16"/>
    </row>
    <row r="523" spans="1:7" x14ac:dyDescent="0.25">
      <c r="A523" s="13"/>
      <c r="B523" s="228"/>
      <c r="C523" s="63"/>
      <c r="D523" s="213"/>
      <c r="E523" s="16"/>
      <c r="F523" s="16"/>
      <c r="G523" s="16"/>
    </row>
    <row r="524" spans="1:7" x14ac:dyDescent="0.25">
      <c r="A524" s="13"/>
      <c r="B524" s="228"/>
      <c r="C524" s="63"/>
      <c r="D524" s="213"/>
      <c r="E524" s="16"/>
      <c r="F524" s="16"/>
      <c r="G524" s="16"/>
    </row>
    <row r="525" spans="1:7" x14ac:dyDescent="0.25">
      <c r="A525" s="13"/>
      <c r="B525" s="228"/>
      <c r="C525" s="63"/>
      <c r="D525" s="213"/>
      <c r="E525" s="16"/>
      <c r="F525" s="16"/>
      <c r="G525" s="16"/>
    </row>
    <row r="526" spans="1:7" x14ac:dyDescent="0.25">
      <c r="A526" s="211"/>
      <c r="B526" s="217"/>
      <c r="C526" s="229"/>
      <c r="D526" s="57"/>
      <c r="E526" s="16"/>
      <c r="F526" s="16"/>
      <c r="G526" s="16"/>
    </row>
    <row r="527" spans="1:7" x14ac:dyDescent="0.25">
      <c r="A527" s="211"/>
      <c r="B527" s="14"/>
      <c r="C527" s="15"/>
      <c r="D527" s="16"/>
      <c r="E527" s="16"/>
      <c r="F527" s="16"/>
      <c r="G527" s="16"/>
    </row>
    <row r="528" spans="1:7" x14ac:dyDescent="0.25">
      <c r="A528" s="13"/>
      <c r="B528" s="14"/>
      <c r="C528" s="230"/>
      <c r="D528" s="16"/>
      <c r="E528" s="16"/>
      <c r="F528" s="16"/>
      <c r="G528" s="16"/>
    </row>
    <row r="529" spans="1:7" x14ac:dyDescent="0.25">
      <c r="A529" s="13"/>
      <c r="B529" s="14"/>
      <c r="C529" s="15"/>
      <c r="D529" s="16"/>
      <c r="E529" s="16"/>
      <c r="F529" s="16"/>
      <c r="G529" s="16"/>
    </row>
    <row r="530" spans="1:7" x14ac:dyDescent="0.25">
      <c r="A530" s="13"/>
      <c r="B530" s="14"/>
      <c r="C530" s="15"/>
      <c r="D530" s="16"/>
      <c r="E530" s="16"/>
      <c r="F530" s="16"/>
      <c r="G530" s="16"/>
    </row>
    <row r="531" spans="1:7" x14ac:dyDescent="0.25">
      <c r="A531" s="13"/>
      <c r="B531" s="14"/>
      <c r="C531" s="15"/>
      <c r="D531" s="16"/>
      <c r="E531" s="16"/>
      <c r="F531" s="16"/>
      <c r="G531" s="16"/>
    </row>
    <row r="532" spans="1:7" x14ac:dyDescent="0.25">
      <c r="A532" s="13"/>
      <c r="B532" s="14"/>
      <c r="C532" s="15"/>
      <c r="D532" s="16"/>
      <c r="E532" s="16"/>
      <c r="F532" s="16"/>
      <c r="G532" s="16"/>
    </row>
    <row r="533" spans="1:7" x14ac:dyDescent="0.25">
      <c r="A533" s="13"/>
      <c r="B533" s="15"/>
      <c r="C533" s="15"/>
      <c r="D533" s="16"/>
      <c r="E533" s="16"/>
      <c r="F533" s="16"/>
      <c r="G533" s="16"/>
    </row>
    <row r="534" spans="1:7" x14ac:dyDescent="0.25">
      <c r="A534" s="13"/>
      <c r="B534" s="55"/>
      <c r="C534" s="55"/>
      <c r="D534" s="16"/>
      <c r="E534" s="16"/>
      <c r="F534" s="16"/>
      <c r="G534" s="16"/>
    </row>
    <row r="535" spans="1:7" x14ac:dyDescent="0.25">
      <c r="A535" s="13"/>
      <c r="B535" s="14"/>
      <c r="C535" s="36"/>
      <c r="D535" s="16"/>
      <c r="E535" s="16"/>
      <c r="F535" s="16"/>
      <c r="G535" s="16"/>
    </row>
    <row r="536" spans="1:7" x14ac:dyDescent="0.25">
      <c r="A536" s="13"/>
      <c r="B536" s="14"/>
      <c r="C536" s="36"/>
      <c r="D536" s="16"/>
      <c r="E536" s="16"/>
      <c r="F536" s="16"/>
      <c r="G536" s="16"/>
    </row>
    <row r="537" spans="1:7" x14ac:dyDescent="0.25">
      <c r="A537" s="13"/>
      <c r="B537" s="14"/>
      <c r="C537" s="36"/>
      <c r="D537" s="16"/>
      <c r="E537" s="16"/>
      <c r="F537" s="16"/>
      <c r="G537" s="16"/>
    </row>
    <row r="538" spans="1:7" x14ac:dyDescent="0.25">
      <c r="A538" s="13"/>
      <c r="B538" s="14"/>
      <c r="C538" s="43"/>
      <c r="D538" s="16"/>
      <c r="E538" s="16"/>
      <c r="F538" s="16"/>
      <c r="G538" s="16"/>
    </row>
    <row r="539" spans="1:7" x14ac:dyDescent="0.25">
      <c r="A539" s="13"/>
      <c r="B539" s="14"/>
      <c r="C539" s="43"/>
      <c r="D539" s="16"/>
      <c r="E539" s="16"/>
      <c r="F539" s="16"/>
      <c r="G539" s="16"/>
    </row>
    <row r="540" spans="1:7" x14ac:dyDescent="0.25">
      <c r="A540" s="13"/>
      <c r="B540" s="14"/>
      <c r="C540" s="36"/>
      <c r="D540" s="16"/>
      <c r="E540" s="16"/>
      <c r="F540" s="16"/>
      <c r="G540" s="16"/>
    </row>
    <row r="541" spans="1:7" x14ac:dyDescent="0.25">
      <c r="A541" s="13"/>
      <c r="B541" s="55"/>
      <c r="C541" s="55"/>
      <c r="D541" s="16"/>
      <c r="E541" s="16"/>
      <c r="F541" s="16"/>
      <c r="G541" s="16"/>
    </row>
    <row r="542" spans="1:7" x14ac:dyDescent="0.25">
      <c r="A542" s="13"/>
      <c r="B542" s="14"/>
      <c r="C542" s="50"/>
      <c r="D542" s="16"/>
      <c r="E542" s="16"/>
      <c r="F542" s="16"/>
      <c r="G542" s="16"/>
    </row>
    <row r="543" spans="1:7" x14ac:dyDescent="0.25">
      <c r="A543" s="13"/>
      <c r="B543" s="15"/>
      <c r="C543" s="15"/>
      <c r="D543" s="16"/>
      <c r="E543" s="16"/>
      <c r="F543" s="16"/>
      <c r="G543" s="16"/>
    </row>
    <row r="544" spans="1:7" x14ac:dyDescent="0.25">
      <c r="A544" s="13"/>
      <c r="B544" s="55"/>
      <c r="C544" s="55"/>
      <c r="D544" s="16"/>
      <c r="E544" s="16"/>
      <c r="F544" s="16"/>
      <c r="G544" s="16"/>
    </row>
    <row r="545" spans="1:7" x14ac:dyDescent="0.25">
      <c r="A545" s="13"/>
      <c r="B545" s="14"/>
      <c r="C545" s="36"/>
      <c r="D545" s="16"/>
      <c r="E545" s="16"/>
      <c r="F545" s="16"/>
      <c r="G545" s="16"/>
    </row>
    <row r="546" spans="1:7" x14ac:dyDescent="0.25">
      <c r="A546" s="13"/>
      <c r="B546" s="14"/>
      <c r="C546" s="43"/>
      <c r="D546" s="16"/>
      <c r="E546" s="16"/>
      <c r="F546" s="16"/>
      <c r="G546" s="16"/>
    </row>
    <row r="547" spans="1:7" x14ac:dyDescent="0.25">
      <c r="A547" s="13"/>
      <c r="B547" s="14"/>
      <c r="C547" s="43"/>
      <c r="D547" s="16"/>
      <c r="E547" s="16"/>
      <c r="F547" s="16"/>
      <c r="G547" s="16"/>
    </row>
    <row r="548" spans="1:7" x14ac:dyDescent="0.25">
      <c r="A548" s="13"/>
      <c r="B548" s="36"/>
      <c r="C548" s="43"/>
      <c r="D548" s="16"/>
      <c r="E548" s="16"/>
      <c r="F548" s="16"/>
      <c r="G548" s="16"/>
    </row>
    <row r="549" spans="1:7" x14ac:dyDescent="0.25">
      <c r="A549" s="13"/>
      <c r="B549" s="36"/>
      <c r="C549" s="43"/>
      <c r="D549" s="16"/>
      <c r="E549" s="16"/>
      <c r="F549" s="16"/>
      <c r="G549" s="16"/>
    </row>
    <row r="550" spans="1:7" x14ac:dyDescent="0.25">
      <c r="A550" s="13"/>
      <c r="B550" s="14"/>
      <c r="C550" s="43"/>
      <c r="D550" s="16"/>
      <c r="E550" s="16"/>
      <c r="F550" s="16"/>
      <c r="G550" s="16"/>
    </row>
    <row r="551" spans="1:7" x14ac:dyDescent="0.25">
      <c r="A551" s="13"/>
      <c r="B551" s="55"/>
      <c r="C551" s="55"/>
      <c r="D551" s="16"/>
      <c r="E551" s="16"/>
      <c r="F551" s="16"/>
      <c r="G551" s="16"/>
    </row>
    <row r="552" spans="1:7" x14ac:dyDescent="0.25">
      <c r="A552" s="13"/>
      <c r="B552" s="14"/>
      <c r="C552" s="50"/>
      <c r="D552" s="16"/>
      <c r="E552" s="16"/>
      <c r="F552" s="16"/>
      <c r="G552" s="16"/>
    </row>
    <row r="553" spans="1:7" x14ac:dyDescent="0.25">
      <c r="A553" s="13"/>
      <c r="B553" s="14"/>
      <c r="C553" s="50"/>
      <c r="D553" s="16"/>
      <c r="E553" s="16"/>
      <c r="F553" s="16"/>
      <c r="G553" s="16"/>
    </row>
    <row r="554" spans="1:7" x14ac:dyDescent="0.25">
      <c r="A554" s="13"/>
      <c r="B554" s="14"/>
      <c r="C554" s="50"/>
      <c r="D554" s="16"/>
      <c r="E554" s="16"/>
      <c r="F554" s="16"/>
      <c r="G554" s="16"/>
    </row>
    <row r="555" spans="1:7" x14ac:dyDescent="0.25">
      <c r="A555" s="13"/>
      <c r="B555" s="14"/>
      <c r="C555" s="55"/>
      <c r="D555" s="16"/>
      <c r="E555" s="16"/>
      <c r="F555" s="16"/>
      <c r="G555" s="16"/>
    </row>
    <row r="556" spans="1:7" ht="18" x14ac:dyDescent="0.4">
      <c r="A556" s="13"/>
      <c r="B556" s="231"/>
      <c r="C556" s="36"/>
      <c r="D556" s="16"/>
      <c r="E556" s="16"/>
      <c r="F556" s="16"/>
      <c r="G556" s="16"/>
    </row>
    <row r="557" spans="1:7" ht="18" x14ac:dyDescent="0.4">
      <c r="A557" s="13"/>
      <c r="B557" s="231"/>
      <c r="C557" s="43"/>
      <c r="D557" s="16"/>
      <c r="E557" s="16"/>
      <c r="F557" s="16"/>
      <c r="G557" s="16"/>
    </row>
    <row r="558" spans="1:7" x14ac:dyDescent="0.25">
      <c r="A558" s="13"/>
      <c r="B558" s="14"/>
      <c r="C558" s="36"/>
      <c r="D558" s="16"/>
      <c r="E558" s="16"/>
      <c r="F558" s="16"/>
      <c r="G558" s="16"/>
    </row>
    <row r="559" spans="1:7" x14ac:dyDescent="0.25">
      <c r="A559" s="13"/>
      <c r="B559" s="14"/>
      <c r="C559" s="36"/>
      <c r="D559" s="16"/>
      <c r="E559" s="16"/>
      <c r="F559" s="16"/>
      <c r="G559" s="16"/>
    </row>
    <row r="560" spans="1:7" ht="18" x14ac:dyDescent="0.4">
      <c r="A560" s="13"/>
      <c r="B560" s="14"/>
      <c r="C560" s="232"/>
      <c r="D560" s="16"/>
      <c r="E560" s="16"/>
      <c r="F560" s="16"/>
      <c r="G560" s="16"/>
    </row>
    <row r="561" spans="1:7" ht="18" x14ac:dyDescent="0.4">
      <c r="A561" s="13"/>
      <c r="B561" s="231"/>
      <c r="C561" s="36"/>
      <c r="D561" s="16"/>
      <c r="E561" s="16"/>
      <c r="F561" s="16"/>
      <c r="G561" s="16"/>
    </row>
    <row r="562" spans="1:7" x14ac:dyDescent="0.25">
      <c r="A562" s="13"/>
      <c r="B562" s="14"/>
      <c r="C562" s="43"/>
      <c r="D562" s="16"/>
      <c r="E562" s="16"/>
      <c r="F562" s="16"/>
      <c r="G562" s="16"/>
    </row>
    <row r="563" spans="1:7" x14ac:dyDescent="0.25">
      <c r="A563" s="13"/>
      <c r="B563" s="14"/>
      <c r="C563" s="43"/>
      <c r="D563" s="16"/>
      <c r="E563" s="16"/>
      <c r="F563" s="16"/>
      <c r="G563" s="16"/>
    </row>
    <row r="564" spans="1:7" x14ac:dyDescent="0.25">
      <c r="A564" s="13"/>
      <c r="B564" s="14"/>
      <c r="C564" s="43"/>
      <c r="D564" s="16"/>
      <c r="E564" s="16"/>
      <c r="F564" s="16"/>
      <c r="G564" s="16"/>
    </row>
    <row r="565" spans="1:7" x14ac:dyDescent="0.25">
      <c r="A565" s="13"/>
      <c r="B565" s="14"/>
      <c r="C565" s="36"/>
      <c r="D565" s="16"/>
      <c r="E565" s="16"/>
      <c r="F565" s="16"/>
      <c r="G565" s="16"/>
    </row>
    <row r="566" spans="1:7" x14ac:dyDescent="0.25">
      <c r="A566" s="13"/>
      <c r="B566" s="14"/>
      <c r="C566" s="36"/>
      <c r="D566" s="16"/>
      <c r="E566" s="16"/>
      <c r="F566" s="16"/>
      <c r="G566" s="16"/>
    </row>
    <row r="567" spans="1:7" x14ac:dyDescent="0.25">
      <c r="A567" s="13"/>
      <c r="B567" s="14"/>
      <c r="C567" s="43"/>
      <c r="D567" s="16"/>
      <c r="E567" s="16"/>
      <c r="F567" s="16"/>
      <c r="G567" s="16"/>
    </row>
    <row r="568" spans="1:7" x14ac:dyDescent="0.25">
      <c r="A568" s="13"/>
      <c r="B568" s="14"/>
      <c r="C568" s="43"/>
      <c r="D568" s="16"/>
      <c r="E568" s="16"/>
      <c r="F568" s="16"/>
      <c r="G568" s="16"/>
    </row>
    <row r="569" spans="1:7" x14ac:dyDescent="0.25">
      <c r="A569" s="13"/>
      <c r="B569" s="14"/>
      <c r="C569" s="43"/>
      <c r="D569" s="16"/>
      <c r="E569" s="16"/>
      <c r="F569" s="16"/>
      <c r="G569" s="16"/>
    </row>
    <row r="570" spans="1:7" ht="18" x14ac:dyDescent="0.4">
      <c r="A570" s="13"/>
      <c r="B570" s="233"/>
      <c r="C570" s="50"/>
      <c r="D570" s="16"/>
      <c r="E570" s="16"/>
      <c r="F570" s="16"/>
      <c r="G570" s="16"/>
    </row>
    <row r="571" spans="1:7" ht="18" x14ac:dyDescent="0.4">
      <c r="A571" s="13"/>
      <c r="B571" s="233"/>
      <c r="C571" s="50"/>
      <c r="D571" s="16"/>
      <c r="E571" s="16"/>
      <c r="F571" s="16"/>
      <c r="G571" s="16"/>
    </row>
    <row r="572" spans="1:7" x14ac:dyDescent="0.25">
      <c r="A572" s="210"/>
      <c r="B572" s="14"/>
      <c r="C572" s="50"/>
      <c r="D572" s="16"/>
      <c r="E572" s="16"/>
      <c r="F572" s="16"/>
      <c r="G572" s="16"/>
    </row>
    <row r="573" spans="1:7" x14ac:dyDescent="0.25">
      <c r="A573" s="13"/>
      <c r="B573" s="14"/>
      <c r="C573" s="50"/>
      <c r="D573" s="16"/>
      <c r="E573" s="16"/>
      <c r="F573" s="16"/>
      <c r="G573" s="16"/>
    </row>
    <row r="574" spans="1:7" x14ac:dyDescent="0.25">
      <c r="A574" s="13"/>
      <c r="B574" s="14"/>
      <c r="C574" s="50"/>
      <c r="D574" s="16"/>
      <c r="E574" s="16"/>
      <c r="F574" s="16"/>
      <c r="G574" s="16"/>
    </row>
    <row r="575" spans="1:7" x14ac:dyDescent="0.25">
      <c r="A575" s="13"/>
      <c r="B575" s="36"/>
      <c r="C575" s="43"/>
      <c r="D575" s="16"/>
      <c r="E575" s="16"/>
      <c r="F575" s="16"/>
      <c r="G575" s="16"/>
    </row>
    <row r="576" spans="1:7" x14ac:dyDescent="0.25">
      <c r="A576" s="13"/>
      <c r="B576" s="36"/>
      <c r="C576" s="36"/>
      <c r="D576" s="16"/>
      <c r="E576" s="16"/>
      <c r="F576" s="16"/>
      <c r="G576" s="16"/>
    </row>
    <row r="577" spans="1:7" x14ac:dyDescent="0.25">
      <c r="A577" s="13"/>
      <c r="B577" s="209"/>
      <c r="C577" s="36"/>
      <c r="D577" s="16"/>
      <c r="E577" s="16"/>
      <c r="F577" s="16"/>
      <c r="G577" s="16"/>
    </row>
    <row r="578" spans="1:7" x14ac:dyDescent="0.25">
      <c r="A578" s="13"/>
      <c r="B578" s="36"/>
      <c r="C578" s="43"/>
      <c r="D578" s="16"/>
      <c r="E578" s="16"/>
      <c r="F578" s="16"/>
      <c r="G578" s="16"/>
    </row>
    <row r="579" spans="1:7" x14ac:dyDescent="0.25">
      <c r="A579" s="13"/>
      <c r="B579" s="36"/>
      <c r="C579" s="50"/>
      <c r="D579" s="16"/>
      <c r="E579" s="16"/>
      <c r="F579" s="16"/>
      <c r="G579" s="16"/>
    </row>
    <row r="580" spans="1:7" x14ac:dyDescent="0.25">
      <c r="A580" s="13"/>
      <c r="B580" s="36"/>
      <c r="C580" s="36"/>
      <c r="D580" s="16"/>
      <c r="E580" s="16"/>
      <c r="F580" s="16"/>
      <c r="G580" s="16"/>
    </row>
    <row r="581" spans="1:7" x14ac:dyDescent="0.25">
      <c r="A581" s="13"/>
      <c r="B581" s="36"/>
      <c r="C581" s="50"/>
      <c r="D581" s="16"/>
      <c r="E581" s="16"/>
      <c r="F581" s="16"/>
      <c r="G581" s="16"/>
    </row>
    <row r="582" spans="1:7" x14ac:dyDescent="0.25">
      <c r="A582" s="13"/>
      <c r="B582" s="36"/>
      <c r="C582" s="234"/>
      <c r="D582" s="16"/>
      <c r="E582" s="16"/>
      <c r="F582" s="16"/>
      <c r="G582" s="16"/>
    </row>
    <row r="583" spans="1:7" x14ac:dyDescent="0.25">
      <c r="A583" s="13"/>
      <c r="B583" s="14"/>
      <c r="C583" s="50"/>
      <c r="D583" s="16"/>
      <c r="E583" s="16"/>
      <c r="F583" s="16"/>
      <c r="G583" s="16"/>
    </row>
    <row r="584" spans="1:7" x14ac:dyDescent="0.25">
      <c r="A584" s="13"/>
      <c r="B584" s="14"/>
      <c r="C584" s="50"/>
      <c r="D584" s="16"/>
      <c r="E584" s="16"/>
      <c r="F584" s="16"/>
      <c r="G584" s="16"/>
    </row>
    <row r="585" spans="1:7" x14ac:dyDescent="0.25">
      <c r="A585" s="13"/>
      <c r="B585" s="14"/>
      <c r="C585" s="50"/>
      <c r="D585" s="16"/>
      <c r="E585" s="16"/>
      <c r="F585" s="16"/>
      <c r="G585" s="16"/>
    </row>
    <row r="586" spans="1:7" x14ac:dyDescent="0.25">
      <c r="A586" s="13"/>
      <c r="B586" s="14"/>
      <c r="C586" s="63"/>
      <c r="D586" s="16"/>
      <c r="E586" s="16"/>
      <c r="F586" s="16"/>
      <c r="G586" s="16"/>
    </row>
    <row r="587" spans="1:7" x14ac:dyDescent="0.25">
      <c r="A587" s="13"/>
      <c r="B587" s="14"/>
      <c r="C587" s="63"/>
      <c r="D587" s="16"/>
      <c r="E587" s="16"/>
      <c r="F587" s="16"/>
      <c r="G587" s="16"/>
    </row>
    <row r="588" spans="1:7" x14ac:dyDescent="0.25">
      <c r="A588" s="13"/>
      <c r="B588" s="14"/>
      <c r="C588" s="50"/>
      <c r="D588" s="16"/>
      <c r="E588" s="16"/>
      <c r="F588" s="16"/>
      <c r="G588" s="16"/>
    </row>
    <row r="589" spans="1:7" x14ac:dyDescent="0.25">
      <c r="A589" s="13"/>
      <c r="B589" s="14"/>
      <c r="C589" s="50"/>
      <c r="D589" s="16"/>
      <c r="E589" s="16"/>
      <c r="F589" s="16"/>
      <c r="G589" s="16"/>
    </row>
    <row r="590" spans="1:7" x14ac:dyDescent="0.25">
      <c r="A590" s="13"/>
      <c r="B590" s="14"/>
      <c r="C590" s="55"/>
      <c r="D590" s="16"/>
      <c r="E590" s="16"/>
      <c r="F590" s="16"/>
      <c r="G590" s="16"/>
    </row>
    <row r="591" spans="1:7" x14ac:dyDescent="0.25">
      <c r="A591" s="13"/>
      <c r="B591" s="14"/>
      <c r="C591" s="43"/>
      <c r="D591" s="16"/>
      <c r="E591" s="16"/>
      <c r="F591" s="16"/>
      <c r="G591" s="16"/>
    </row>
    <row r="592" spans="1:7" x14ac:dyDescent="0.25">
      <c r="A592" s="13"/>
      <c r="B592" s="14"/>
      <c r="C592" s="235"/>
      <c r="D592" s="16"/>
      <c r="E592" s="16"/>
      <c r="F592" s="16"/>
      <c r="G592" s="16"/>
    </row>
    <row r="593" spans="1:8" x14ac:dyDescent="0.25">
      <c r="A593" s="13"/>
      <c r="B593" s="14"/>
      <c r="C593" s="43"/>
      <c r="D593" s="16"/>
      <c r="E593" s="16"/>
      <c r="F593" s="16"/>
      <c r="G593" s="16"/>
    </row>
    <row r="594" spans="1:8" x14ac:dyDescent="0.25">
      <c r="A594" s="13"/>
      <c r="B594" s="14"/>
      <c r="C594" s="43"/>
      <c r="D594" s="16"/>
      <c r="E594" s="16"/>
      <c r="F594" s="16"/>
      <c r="G594" s="16"/>
    </row>
    <row r="595" spans="1:8" x14ac:dyDescent="0.25">
      <c r="A595" s="13"/>
      <c r="B595" s="14"/>
      <c r="C595" s="55"/>
      <c r="D595" s="16"/>
      <c r="E595" s="16"/>
      <c r="F595" s="16"/>
      <c r="G595" s="16"/>
    </row>
    <row r="596" spans="1:8" x14ac:dyDescent="0.25">
      <c r="A596" s="13"/>
      <c r="B596" s="226"/>
      <c r="C596" s="15"/>
      <c r="D596" s="16"/>
      <c r="E596" s="16"/>
      <c r="F596" s="16"/>
      <c r="G596" s="16"/>
    </row>
    <row r="597" spans="1:8" x14ac:dyDescent="0.25">
      <c r="A597" s="16"/>
      <c r="B597" s="16"/>
      <c r="C597" s="16"/>
      <c r="D597" s="16"/>
      <c r="E597" s="16"/>
      <c r="F597" s="16"/>
      <c r="G597" s="16"/>
    </row>
    <row r="598" spans="1:8" x14ac:dyDescent="0.25">
      <c r="A598" s="211"/>
      <c r="B598" s="14"/>
      <c r="C598" s="15"/>
      <c r="D598" s="16"/>
      <c r="E598" s="16"/>
      <c r="F598" s="16"/>
      <c r="G598" s="16"/>
    </row>
    <row r="599" spans="1:8" x14ac:dyDescent="0.25">
      <c r="A599" s="13"/>
      <c r="B599" s="14"/>
      <c r="C599" s="230"/>
      <c r="D599" s="16"/>
      <c r="E599" s="16"/>
      <c r="F599" s="16"/>
      <c r="G599" s="16"/>
    </row>
    <row r="600" spans="1:8" x14ac:dyDescent="0.25">
      <c r="A600" s="13"/>
      <c r="B600" s="14"/>
      <c r="C600" s="15"/>
      <c r="D600" s="16"/>
      <c r="E600" s="16"/>
      <c r="F600" s="16"/>
      <c r="G600" s="16"/>
      <c r="H600" s="206"/>
    </row>
    <row r="601" spans="1:8" x14ac:dyDescent="0.25">
      <c r="A601" s="236"/>
      <c r="B601" s="226"/>
      <c r="C601" s="15"/>
      <c r="D601" s="16"/>
      <c r="E601" s="16"/>
      <c r="F601" s="16"/>
      <c r="G601" s="16"/>
    </row>
    <row r="602" spans="1:8" x14ac:dyDescent="0.25">
      <c r="A602" s="237"/>
      <c r="B602" s="36"/>
      <c r="C602" s="71"/>
      <c r="D602" s="16"/>
      <c r="E602" s="16"/>
      <c r="F602" s="16"/>
      <c r="G602" s="16"/>
    </row>
    <row r="603" spans="1:8" x14ac:dyDescent="0.25">
      <c r="A603" s="237"/>
      <c r="B603" s="36"/>
      <c r="C603" s="14"/>
      <c r="D603" s="16"/>
      <c r="E603" s="16"/>
      <c r="F603" s="16"/>
      <c r="G603" s="16"/>
    </row>
    <row r="604" spans="1:8" x14ac:dyDescent="0.25">
      <c r="A604" s="237"/>
      <c r="B604" s="36"/>
      <c r="C604" s="71"/>
      <c r="D604" s="16"/>
      <c r="E604" s="16"/>
      <c r="F604" s="16"/>
      <c r="G604" s="16"/>
    </row>
    <row r="605" spans="1:8" x14ac:dyDescent="0.25">
      <c r="A605" s="237"/>
      <c r="B605" s="36"/>
      <c r="C605" s="50"/>
      <c r="D605" s="16"/>
      <c r="E605" s="16"/>
      <c r="F605" s="16"/>
      <c r="G605" s="16"/>
    </row>
    <row r="606" spans="1:8" x14ac:dyDescent="0.25">
      <c r="A606" s="237"/>
      <c r="B606" s="238"/>
      <c r="C606" s="36"/>
      <c r="D606" s="16"/>
      <c r="E606" s="16"/>
      <c r="F606" s="16"/>
      <c r="G606" s="16"/>
    </row>
    <row r="607" spans="1:8" x14ac:dyDescent="0.25">
      <c r="A607" s="237"/>
      <c r="B607" s="36"/>
      <c r="C607" s="235"/>
      <c r="D607" s="16"/>
      <c r="E607" s="16"/>
      <c r="F607" s="16"/>
      <c r="G607" s="16"/>
    </row>
    <row r="608" spans="1:8" x14ac:dyDescent="0.25">
      <c r="A608" s="237"/>
      <c r="B608" s="36"/>
      <c r="C608" s="50"/>
      <c r="D608" s="16"/>
      <c r="E608" s="16"/>
      <c r="F608" s="16"/>
      <c r="G608" s="16"/>
    </row>
    <row r="609" spans="1:7" x14ac:dyDescent="0.25">
      <c r="A609" s="239"/>
      <c r="B609" s="240"/>
      <c r="C609" s="241"/>
      <c r="D609" s="16"/>
      <c r="E609" s="16"/>
      <c r="F609" s="16"/>
      <c r="G609" s="16"/>
    </row>
    <row r="610" spans="1:7" x14ac:dyDescent="0.25">
      <c r="A610" s="242"/>
      <c r="B610" s="71"/>
      <c r="C610" s="71"/>
      <c r="D610" s="16"/>
      <c r="E610" s="16"/>
      <c r="F610" s="16"/>
      <c r="G610" s="16"/>
    </row>
    <row r="611" spans="1:7" x14ac:dyDescent="0.25">
      <c r="A611" s="242"/>
      <c r="B611" s="36"/>
      <c r="C611" s="50"/>
      <c r="D611" s="16"/>
      <c r="E611" s="16"/>
      <c r="F611" s="16"/>
      <c r="G611" s="16"/>
    </row>
    <row r="612" spans="1:7" x14ac:dyDescent="0.25">
      <c r="A612" s="242"/>
      <c r="B612" s="36"/>
      <c r="C612" s="50"/>
      <c r="D612" s="16"/>
      <c r="E612" s="16"/>
      <c r="F612" s="16"/>
      <c r="G612" s="16"/>
    </row>
    <row r="613" spans="1:7" x14ac:dyDescent="0.25">
      <c r="A613" s="237"/>
      <c r="B613" s="226"/>
      <c r="C613" s="234"/>
      <c r="D613" s="16"/>
      <c r="E613" s="16"/>
      <c r="F613" s="16"/>
      <c r="G613" s="16"/>
    </row>
    <row r="614" spans="1:7" x14ac:dyDescent="0.25">
      <c r="A614" s="243"/>
      <c r="B614" s="226"/>
      <c r="C614" s="238"/>
      <c r="D614" s="16"/>
      <c r="E614" s="16"/>
      <c r="F614" s="16"/>
      <c r="G614" s="16"/>
    </row>
    <row r="615" spans="1:7" x14ac:dyDescent="0.25">
      <c r="A615" s="243"/>
      <c r="B615" s="36"/>
      <c r="C615" s="14"/>
      <c r="D615" s="16"/>
      <c r="E615" s="16"/>
      <c r="F615" s="16"/>
      <c r="G615" s="16"/>
    </row>
    <row r="616" spans="1:7" x14ac:dyDescent="0.25">
      <c r="A616" s="237"/>
      <c r="B616" s="36"/>
      <c r="C616" s="234"/>
      <c r="D616" s="16"/>
      <c r="E616" s="16"/>
      <c r="F616" s="16"/>
      <c r="G616" s="16"/>
    </row>
    <row r="617" spans="1:7" x14ac:dyDescent="0.25">
      <c r="A617" s="237"/>
      <c r="B617" s="36"/>
      <c r="C617" s="50"/>
      <c r="D617" s="16"/>
      <c r="E617" s="16"/>
      <c r="F617" s="16"/>
      <c r="G617" s="16"/>
    </row>
    <row r="618" spans="1:7" x14ac:dyDescent="0.25">
      <c r="A618" s="211"/>
      <c r="B618" s="14"/>
      <c r="C618" s="15"/>
      <c r="D618" s="16"/>
      <c r="E618" s="16"/>
      <c r="F618" s="16"/>
      <c r="G618" s="16"/>
    </row>
    <row r="619" spans="1:7" x14ac:dyDescent="0.25">
      <c r="A619" s="13"/>
      <c r="B619" s="14"/>
      <c r="C619" s="230"/>
      <c r="D619" s="16"/>
      <c r="E619" s="16"/>
      <c r="F619" s="16"/>
      <c r="G619" s="16"/>
    </row>
    <row r="620" spans="1:7" x14ac:dyDescent="0.25">
      <c r="A620" s="13"/>
      <c r="B620" s="14"/>
      <c r="C620" s="15"/>
      <c r="D620" s="16"/>
      <c r="E620" s="16"/>
      <c r="F620" s="16"/>
      <c r="G620" s="16"/>
    </row>
    <row r="621" spans="1:7" x14ac:dyDescent="0.25">
      <c r="A621" s="244"/>
      <c r="B621" s="36"/>
      <c r="C621" s="50"/>
      <c r="D621" s="16"/>
      <c r="E621" s="16"/>
      <c r="F621" s="16"/>
      <c r="G621" s="16"/>
    </row>
    <row r="622" spans="1:7" x14ac:dyDescent="0.25">
      <c r="A622" s="244"/>
      <c r="B622" s="36"/>
      <c r="C622" s="71"/>
      <c r="D622" s="16"/>
      <c r="E622" s="16"/>
      <c r="F622" s="16"/>
      <c r="G622" s="16"/>
    </row>
    <row r="623" spans="1:7" x14ac:dyDescent="0.25">
      <c r="A623" s="244"/>
      <c r="B623" s="36"/>
      <c r="C623" s="50"/>
      <c r="D623" s="16"/>
      <c r="E623" s="16"/>
      <c r="F623" s="16"/>
      <c r="G623" s="16"/>
    </row>
    <row r="624" spans="1:7" x14ac:dyDescent="0.25">
      <c r="A624" s="244"/>
      <c r="B624" s="36"/>
      <c r="C624" s="71"/>
      <c r="D624" s="16"/>
      <c r="E624" s="16"/>
      <c r="F624" s="16"/>
      <c r="G624" s="16"/>
    </row>
    <row r="625" spans="1:7" x14ac:dyDescent="0.25">
      <c r="A625" s="244"/>
      <c r="B625" s="36"/>
      <c r="C625" s="50"/>
      <c r="D625" s="16"/>
      <c r="E625" s="16"/>
      <c r="F625" s="16"/>
      <c r="G625" s="16"/>
    </row>
    <row r="626" spans="1:7" x14ac:dyDescent="0.25">
      <c r="A626" s="244"/>
      <c r="B626" s="36"/>
      <c r="C626" s="71"/>
      <c r="D626" s="16"/>
      <c r="E626" s="16"/>
      <c r="F626" s="16"/>
      <c r="G626" s="16"/>
    </row>
    <row r="627" spans="1:7" x14ac:dyDescent="0.25">
      <c r="A627" s="244"/>
      <c r="B627" s="36"/>
      <c r="C627" s="50"/>
      <c r="D627" s="16"/>
      <c r="E627" s="16"/>
      <c r="F627" s="16"/>
      <c r="G627" s="16"/>
    </row>
    <row r="628" spans="1:7" x14ac:dyDescent="0.25">
      <c r="A628" s="244"/>
      <c r="B628" s="71"/>
      <c r="C628" s="50"/>
      <c r="D628" s="16"/>
      <c r="E628" s="16"/>
      <c r="F628" s="16"/>
      <c r="G628" s="16"/>
    </row>
    <row r="629" spans="1:7" x14ac:dyDescent="0.25">
      <c r="A629" s="244"/>
      <c r="B629" s="36"/>
      <c r="C629" s="50"/>
      <c r="D629" s="16"/>
      <c r="E629" s="16"/>
      <c r="F629" s="16"/>
      <c r="G629" s="16"/>
    </row>
    <row r="630" spans="1:7" x14ac:dyDescent="0.25">
      <c r="A630" s="244"/>
      <c r="B630" s="36"/>
      <c r="C630" s="234"/>
      <c r="D630" s="209"/>
      <c r="E630" s="16"/>
      <c r="F630" s="16"/>
      <c r="G630" s="16"/>
    </row>
    <row r="631" spans="1:7" x14ac:dyDescent="0.25">
      <c r="A631" s="244"/>
      <c r="B631" s="36"/>
      <c r="C631" s="50"/>
      <c r="D631" s="16"/>
      <c r="E631" s="16"/>
      <c r="F631" s="16"/>
      <c r="G631" s="16"/>
    </row>
    <row r="632" spans="1:7" x14ac:dyDescent="0.25">
      <c r="A632" s="239"/>
      <c r="B632" s="240"/>
      <c r="C632" s="241"/>
      <c r="D632" s="16"/>
      <c r="E632" s="16"/>
      <c r="F632" s="16"/>
      <c r="G632" s="16"/>
    </row>
    <row r="633" spans="1:7" x14ac:dyDescent="0.25">
      <c r="A633" s="242"/>
      <c r="B633" s="71"/>
      <c r="C633" s="71"/>
      <c r="D633" s="16"/>
      <c r="E633" s="16"/>
      <c r="F633" s="16"/>
      <c r="G633" s="16"/>
    </row>
    <row r="634" spans="1:7" x14ac:dyDescent="0.25">
      <c r="A634" s="242"/>
      <c r="B634" s="36"/>
      <c r="C634" s="50"/>
      <c r="D634" s="16"/>
      <c r="E634" s="16"/>
      <c r="F634" s="16"/>
      <c r="G634" s="16"/>
    </row>
    <row r="635" spans="1:7" x14ac:dyDescent="0.25">
      <c r="A635" s="242"/>
      <c r="B635" s="36"/>
      <c r="C635" s="50"/>
      <c r="D635" s="16"/>
      <c r="E635" s="16"/>
      <c r="F635" s="16"/>
      <c r="G635" s="16"/>
    </row>
    <row r="636" spans="1:7" x14ac:dyDescent="0.25">
      <c r="A636" s="237"/>
      <c r="B636" s="226"/>
      <c r="C636" s="234"/>
      <c r="D636" s="16"/>
      <c r="E636" s="16"/>
      <c r="F636" s="16"/>
      <c r="G636" s="16"/>
    </row>
    <row r="637" spans="1:7" x14ac:dyDescent="0.25">
      <c r="A637" s="243"/>
      <c r="B637" s="226"/>
      <c r="C637" s="238"/>
      <c r="D637" s="16"/>
      <c r="E637" s="16"/>
      <c r="F637" s="16"/>
      <c r="G637" s="16"/>
    </row>
    <row r="638" spans="1:7" x14ac:dyDescent="0.25">
      <c r="A638" s="243"/>
      <c r="B638" s="36"/>
      <c r="C638" s="14"/>
      <c r="D638" s="16"/>
      <c r="E638" s="16"/>
      <c r="F638" s="16"/>
      <c r="G638" s="16"/>
    </row>
    <row r="639" spans="1:7" x14ac:dyDescent="0.25">
      <c r="A639" s="237"/>
      <c r="B639" s="36"/>
      <c r="C639" s="234"/>
      <c r="D639" s="16"/>
      <c r="E639" s="16"/>
      <c r="F639" s="16"/>
      <c r="G639" s="16"/>
    </row>
    <row r="640" spans="1:7" x14ac:dyDescent="0.25">
      <c r="A640" s="237"/>
      <c r="B640" s="36"/>
      <c r="C640" s="234"/>
      <c r="D640" s="16"/>
      <c r="E640" s="16"/>
      <c r="F640" s="16"/>
      <c r="G640" s="16"/>
    </row>
    <row r="641" spans="1:7" x14ac:dyDescent="0.25">
      <c r="A641" s="211"/>
      <c r="B641" s="14"/>
      <c r="C641" s="15"/>
      <c r="D641" s="16"/>
      <c r="E641" s="16"/>
      <c r="F641" s="16"/>
      <c r="G641" s="16"/>
    </row>
    <row r="642" spans="1:7" x14ac:dyDescent="0.25">
      <c r="A642" s="13"/>
      <c r="B642" s="14"/>
      <c r="C642" s="230"/>
      <c r="D642" s="16"/>
      <c r="E642" s="16"/>
      <c r="F642" s="16"/>
      <c r="G642" s="16"/>
    </row>
    <row r="643" spans="1:7" x14ac:dyDescent="0.25">
      <c r="A643" s="13"/>
      <c r="B643" s="14"/>
      <c r="C643" s="15"/>
      <c r="D643" s="16"/>
      <c r="E643" s="16"/>
      <c r="F643" s="16"/>
      <c r="G643" s="16"/>
    </row>
    <row r="644" spans="1:7" x14ac:dyDescent="0.25">
      <c r="A644" s="244"/>
      <c r="B644" s="36"/>
      <c r="C644" s="50"/>
      <c r="D644" s="16"/>
      <c r="E644" s="16"/>
      <c r="F644" s="16"/>
      <c r="G644" s="16"/>
    </row>
    <row r="645" spans="1:7" x14ac:dyDescent="0.25">
      <c r="A645" s="237"/>
      <c r="B645" s="36"/>
      <c r="C645" s="71"/>
      <c r="D645" s="16"/>
      <c r="E645" s="16"/>
      <c r="F645" s="16"/>
      <c r="G645" s="16"/>
    </row>
    <row r="646" spans="1:7" x14ac:dyDescent="0.25">
      <c r="A646" s="237"/>
      <c r="B646" s="36"/>
      <c r="C646" s="50"/>
      <c r="D646" s="16"/>
      <c r="E646" s="16"/>
      <c r="F646" s="16"/>
      <c r="G646" s="16"/>
    </row>
    <row r="647" spans="1:7" x14ac:dyDescent="0.25">
      <c r="A647" s="237"/>
      <c r="B647" s="36"/>
      <c r="C647" s="71"/>
      <c r="D647" s="16"/>
      <c r="E647" s="16"/>
      <c r="F647" s="16"/>
      <c r="G647" s="16"/>
    </row>
    <row r="648" spans="1:7" x14ac:dyDescent="0.25">
      <c r="A648" s="237"/>
      <c r="B648" s="36"/>
      <c r="C648" s="50"/>
      <c r="D648" s="16"/>
      <c r="E648" s="16"/>
      <c r="F648" s="16"/>
      <c r="G648" s="16"/>
    </row>
    <row r="649" spans="1:7" x14ac:dyDescent="0.25">
      <c r="A649" s="237"/>
      <c r="B649" s="36"/>
      <c r="C649" s="50"/>
      <c r="D649" s="16"/>
      <c r="E649" s="16"/>
      <c r="F649" s="16"/>
      <c r="G649" s="16"/>
    </row>
    <row r="650" spans="1:7" x14ac:dyDescent="0.25">
      <c r="A650" s="237"/>
      <c r="B650" s="36"/>
      <c r="C650" s="50"/>
      <c r="D650" s="16"/>
      <c r="E650" s="16"/>
      <c r="F650" s="16"/>
      <c r="G650" s="16"/>
    </row>
    <row r="651" spans="1:7" x14ac:dyDescent="0.25">
      <c r="A651" s="237"/>
      <c r="B651" s="36"/>
      <c r="C651" s="71"/>
      <c r="D651" s="16"/>
      <c r="E651" s="16"/>
      <c r="F651" s="16"/>
      <c r="G651" s="16"/>
    </row>
    <row r="652" spans="1:7" x14ac:dyDescent="0.25">
      <c r="A652" s="237"/>
      <c r="B652" s="36"/>
      <c r="C652" s="50"/>
      <c r="D652" s="16"/>
      <c r="E652" s="16"/>
      <c r="F652" s="16"/>
      <c r="G652" s="16"/>
    </row>
    <row r="653" spans="1:7" x14ac:dyDescent="0.25">
      <c r="A653" s="237"/>
      <c r="B653" s="238"/>
      <c r="C653" s="36"/>
      <c r="D653" s="16"/>
      <c r="E653" s="16"/>
      <c r="F653" s="16"/>
      <c r="G653" s="16"/>
    </row>
    <row r="654" spans="1:7" x14ac:dyDescent="0.25">
      <c r="A654" s="237"/>
      <c r="B654" s="36"/>
      <c r="C654" s="234"/>
      <c r="D654" s="16"/>
      <c r="E654" s="16"/>
      <c r="F654" s="16"/>
      <c r="G654" s="16"/>
    </row>
    <row r="655" spans="1:7" x14ac:dyDescent="0.25">
      <c r="A655" s="237"/>
      <c r="B655" s="36"/>
      <c r="C655" s="234"/>
      <c r="D655" s="16"/>
      <c r="E655" s="16"/>
      <c r="F655" s="16"/>
      <c r="G655" s="16"/>
    </row>
    <row r="656" spans="1:7" x14ac:dyDescent="0.25">
      <c r="A656" s="239"/>
      <c r="B656" s="240"/>
      <c r="C656" s="241"/>
      <c r="D656" s="16"/>
      <c r="E656" s="16"/>
      <c r="F656" s="16"/>
      <c r="G656" s="16"/>
    </row>
    <row r="657" spans="1:7" x14ac:dyDescent="0.25">
      <c r="A657" s="242"/>
      <c r="B657" s="71"/>
      <c r="C657" s="71"/>
      <c r="D657" s="16"/>
      <c r="E657" s="16"/>
      <c r="F657" s="16"/>
      <c r="G657" s="16"/>
    </row>
    <row r="658" spans="1:7" x14ac:dyDescent="0.25">
      <c r="A658" s="242"/>
      <c r="B658" s="36"/>
      <c r="C658" s="50"/>
      <c r="D658" s="16"/>
      <c r="E658" s="16"/>
      <c r="F658" s="16"/>
      <c r="G658" s="16"/>
    </row>
    <row r="659" spans="1:7" x14ac:dyDescent="0.25">
      <c r="A659" s="242"/>
      <c r="B659" s="36"/>
      <c r="C659" s="50"/>
      <c r="D659" s="16"/>
      <c r="E659" s="16"/>
      <c r="F659" s="16"/>
      <c r="G659" s="16"/>
    </row>
    <row r="660" spans="1:7" x14ac:dyDescent="0.25">
      <c r="A660" s="237"/>
      <c r="B660" s="226"/>
      <c r="C660" s="234"/>
      <c r="D660" s="16"/>
      <c r="E660" s="16"/>
      <c r="F660" s="16"/>
      <c r="G660" s="16"/>
    </row>
    <row r="661" spans="1:7" x14ac:dyDescent="0.25">
      <c r="A661" s="243"/>
      <c r="B661" s="226"/>
      <c r="C661" s="238"/>
      <c r="D661" s="16"/>
      <c r="E661" s="16"/>
      <c r="F661" s="16"/>
      <c r="G661" s="16"/>
    </row>
    <row r="662" spans="1:7" x14ac:dyDescent="0.25">
      <c r="A662" s="243"/>
      <c r="B662" s="36"/>
      <c r="C662" s="14"/>
      <c r="D662" s="16"/>
      <c r="E662" s="16"/>
      <c r="F662" s="16"/>
      <c r="G662" s="16"/>
    </row>
    <row r="663" spans="1:7" x14ac:dyDescent="0.25">
      <c r="A663" s="237"/>
      <c r="B663" s="36"/>
      <c r="C663" s="234"/>
      <c r="D663" s="16"/>
      <c r="E663" s="16"/>
      <c r="F663" s="16"/>
      <c r="G663" s="16"/>
    </row>
    <row r="664" spans="1:7" x14ac:dyDescent="0.25">
      <c r="A664" s="13"/>
      <c r="B664" s="14"/>
      <c r="C664" s="15"/>
      <c r="D664" s="16"/>
      <c r="E664" s="16"/>
      <c r="F664" s="16"/>
      <c r="G664" s="16"/>
    </row>
    <row r="665" spans="1:7" x14ac:dyDescent="0.25">
      <c r="A665" s="211"/>
      <c r="B665" s="14"/>
      <c r="C665" s="15"/>
      <c r="D665" s="16"/>
      <c r="E665" s="16"/>
      <c r="F665" s="16"/>
      <c r="G665" s="16"/>
    </row>
    <row r="666" spans="1:7" x14ac:dyDescent="0.25">
      <c r="A666" s="13"/>
      <c r="B666" s="14"/>
      <c r="C666" s="15"/>
      <c r="D666" s="16"/>
      <c r="E666" s="16"/>
      <c r="F666" s="16"/>
      <c r="G666" s="16"/>
    </row>
    <row r="667" spans="1:7" x14ac:dyDescent="0.25">
      <c r="A667" s="13"/>
      <c r="B667" s="14"/>
      <c r="C667" s="15"/>
      <c r="D667" s="16"/>
      <c r="E667" s="16"/>
      <c r="F667" s="16"/>
      <c r="G667" s="16"/>
    </row>
    <row r="668" spans="1:7" x14ac:dyDescent="0.25">
      <c r="A668" s="13"/>
      <c r="B668" s="245"/>
      <c r="C668" s="246"/>
      <c r="D668" s="247"/>
      <c r="E668" s="247"/>
      <c r="F668" s="16"/>
      <c r="G668" s="16"/>
    </row>
    <row r="669" spans="1:7" x14ac:dyDescent="0.25">
      <c r="A669" s="13"/>
      <c r="B669" s="248"/>
      <c r="C669" s="248"/>
      <c r="D669" s="248"/>
      <c r="E669" s="248"/>
      <c r="F669" s="16"/>
      <c r="G669" s="16"/>
    </row>
    <row r="670" spans="1:7" x14ac:dyDescent="0.25">
      <c r="A670" s="13"/>
      <c r="B670" s="55"/>
      <c r="C670" s="55"/>
      <c r="D670" s="55"/>
      <c r="E670" s="55"/>
      <c r="F670" s="16"/>
      <c r="G670" s="16"/>
    </row>
    <row r="671" spans="1:7" x14ac:dyDescent="0.25">
      <c r="A671" s="13"/>
      <c r="B671" s="14"/>
      <c r="C671" s="50"/>
      <c r="D671" s="50"/>
      <c r="E671" s="50"/>
      <c r="F671" s="16"/>
      <c r="G671" s="16"/>
    </row>
    <row r="672" spans="1:7" x14ac:dyDescent="0.25">
      <c r="A672" s="13"/>
      <c r="B672" s="14"/>
      <c r="C672" s="43"/>
      <c r="D672" s="43"/>
      <c r="E672" s="43"/>
      <c r="F672" s="16"/>
      <c r="G672" s="16"/>
    </row>
    <row r="673" spans="1:7" x14ac:dyDescent="0.25">
      <c r="A673" s="44"/>
      <c r="B673" s="14"/>
      <c r="C673" s="43"/>
      <c r="D673" s="43"/>
      <c r="E673" s="43"/>
      <c r="F673" s="16"/>
      <c r="G673" s="16"/>
    </row>
    <row r="674" spans="1:7" x14ac:dyDescent="0.25">
      <c r="A674" s="13"/>
      <c r="B674" s="14"/>
      <c r="C674" s="36"/>
      <c r="D674" s="36"/>
      <c r="E674" s="36"/>
      <c r="F674" s="16"/>
      <c r="G674" s="16"/>
    </row>
    <row r="675" spans="1:7" x14ac:dyDescent="0.25">
      <c r="A675" s="13"/>
      <c r="B675" s="14"/>
      <c r="C675" s="43"/>
      <c r="D675" s="43"/>
      <c r="E675" s="43"/>
      <c r="F675" s="16"/>
      <c r="G675" s="16"/>
    </row>
    <row r="676" spans="1:7" x14ac:dyDescent="0.25">
      <c r="A676" s="13"/>
      <c r="B676" s="14"/>
      <c r="C676" s="36"/>
      <c r="D676" s="36"/>
      <c r="E676" s="36"/>
      <c r="F676" s="16"/>
      <c r="G676" s="16"/>
    </row>
    <row r="677" spans="1:7" x14ac:dyDescent="0.25">
      <c r="A677" s="13"/>
      <c r="B677" s="14"/>
      <c r="C677" s="36"/>
      <c r="D677" s="36"/>
      <c r="E677" s="36"/>
      <c r="F677" s="16"/>
      <c r="G677" s="16"/>
    </row>
    <row r="678" spans="1:7" x14ac:dyDescent="0.25">
      <c r="A678" s="13"/>
      <c r="B678" s="14"/>
      <c r="C678" s="43"/>
      <c r="D678" s="43"/>
      <c r="E678" s="43"/>
      <c r="F678" s="16"/>
      <c r="G678" s="16"/>
    </row>
    <row r="679" spans="1:7" x14ac:dyDescent="0.25">
      <c r="A679" s="13"/>
      <c r="B679" s="14"/>
      <c r="C679" s="36"/>
      <c r="D679" s="36"/>
      <c r="E679" s="36"/>
      <c r="F679" s="16"/>
      <c r="G679" s="16"/>
    </row>
    <row r="680" spans="1:7" x14ac:dyDescent="0.25">
      <c r="A680" s="13"/>
      <c r="B680" s="14"/>
      <c r="C680" s="14"/>
      <c r="D680" s="36"/>
      <c r="E680" s="36"/>
      <c r="F680" s="16"/>
      <c r="G680" s="16"/>
    </row>
    <row r="681" spans="1:7" x14ac:dyDescent="0.25">
      <c r="A681" s="13"/>
      <c r="B681" s="14"/>
      <c r="C681" s="14"/>
      <c r="D681" s="36"/>
      <c r="E681" s="14"/>
      <c r="F681" s="16"/>
      <c r="G681" s="16"/>
    </row>
    <row r="682" spans="1:7" x14ac:dyDescent="0.25">
      <c r="A682" s="13"/>
      <c r="B682" s="14"/>
      <c r="C682" s="36"/>
      <c r="D682" s="36"/>
      <c r="E682" s="36"/>
      <c r="F682" s="16"/>
      <c r="G682" s="16"/>
    </row>
    <row r="683" spans="1:7" x14ac:dyDescent="0.25">
      <c r="A683" s="13"/>
      <c r="B683" s="14"/>
      <c r="C683" s="15"/>
      <c r="D683" s="16"/>
      <c r="E683" s="16"/>
      <c r="F683" s="16"/>
      <c r="G683" s="16"/>
    </row>
    <row r="684" spans="1:7" x14ac:dyDescent="0.25">
      <c r="A684" s="211"/>
      <c r="B684" s="446"/>
      <c r="C684" s="446"/>
      <c r="D684" s="446"/>
      <c r="E684" s="446"/>
      <c r="F684" s="446"/>
      <c r="G684" s="446"/>
    </row>
    <row r="685" spans="1:7" x14ac:dyDescent="0.25">
      <c r="A685" s="211"/>
      <c r="B685" s="249"/>
      <c r="C685" s="249"/>
      <c r="D685" s="249"/>
      <c r="E685" s="249"/>
      <c r="F685" s="249"/>
      <c r="G685" s="249"/>
    </row>
    <row r="686" spans="1:7" x14ac:dyDescent="0.25">
      <c r="A686" s="13"/>
      <c r="B686" s="14"/>
      <c r="C686" s="15"/>
      <c r="D686" s="16"/>
      <c r="E686" s="248"/>
      <c r="F686" s="248"/>
      <c r="G686" s="16"/>
    </row>
    <row r="687" spans="1:7" x14ac:dyDescent="0.25">
      <c r="A687" s="13"/>
      <c r="B687" s="55"/>
      <c r="C687" s="55"/>
      <c r="D687" s="250"/>
      <c r="E687" s="251"/>
      <c r="F687" s="251"/>
      <c r="G687" s="250"/>
    </row>
    <row r="688" spans="1:7" x14ac:dyDescent="0.25">
      <c r="A688" s="13"/>
      <c r="B688" s="14"/>
      <c r="C688" s="36"/>
      <c r="D688" s="250"/>
      <c r="E688" s="252"/>
      <c r="F688" s="252"/>
      <c r="G688" s="250"/>
    </row>
    <row r="689" spans="1:7" x14ac:dyDescent="0.25">
      <c r="A689" s="13"/>
      <c r="B689" s="14"/>
      <c r="C689" s="36"/>
      <c r="D689" s="250"/>
      <c r="E689" s="252"/>
      <c r="F689" s="252"/>
      <c r="G689" s="250"/>
    </row>
    <row r="690" spans="1:7" x14ac:dyDescent="0.25">
      <c r="A690" s="13"/>
      <c r="B690" s="14"/>
      <c r="C690" s="36"/>
      <c r="D690" s="250"/>
      <c r="E690" s="252"/>
      <c r="F690" s="252"/>
      <c r="G690" s="250"/>
    </row>
    <row r="691" spans="1:7" x14ac:dyDescent="0.25">
      <c r="A691" s="13"/>
      <c r="B691" s="14"/>
      <c r="C691" s="43"/>
      <c r="D691" s="250"/>
      <c r="E691" s="253"/>
      <c r="F691" s="253"/>
      <c r="G691" s="250"/>
    </row>
    <row r="692" spans="1:7" x14ac:dyDescent="0.25">
      <c r="A692" s="13"/>
      <c r="B692" s="14"/>
      <c r="C692" s="36"/>
      <c r="D692" s="250"/>
      <c r="E692" s="253"/>
      <c r="F692" s="253"/>
      <c r="G692" s="250"/>
    </row>
    <row r="693" spans="1:7" x14ac:dyDescent="0.25">
      <c r="A693" s="13"/>
      <c r="B693" s="14"/>
      <c r="C693" s="36"/>
      <c r="D693" s="250"/>
      <c r="E693" s="252"/>
      <c r="F693" s="252"/>
      <c r="G693" s="250"/>
    </row>
    <row r="694" spans="1:7" x14ac:dyDescent="0.25">
      <c r="A694" s="13"/>
      <c r="B694" s="14"/>
      <c r="C694" s="43"/>
      <c r="D694" s="250"/>
      <c r="E694" s="253"/>
      <c r="F694" s="253"/>
      <c r="G694" s="250"/>
    </row>
    <row r="695" spans="1:7" x14ac:dyDescent="0.25">
      <c r="A695" s="13"/>
      <c r="B695" s="14"/>
      <c r="C695" s="14"/>
      <c r="D695" s="250"/>
      <c r="E695" s="252"/>
      <c r="F695" s="252"/>
      <c r="G695" s="250"/>
    </row>
    <row r="696" spans="1:7" x14ac:dyDescent="0.25">
      <c r="A696" s="13"/>
      <c r="B696" s="14"/>
      <c r="C696" s="14"/>
      <c r="D696" s="250"/>
      <c r="E696" s="252"/>
      <c r="F696" s="252"/>
      <c r="G696" s="250"/>
    </row>
    <row r="697" spans="1:7" x14ac:dyDescent="0.25">
      <c r="A697" s="13"/>
      <c r="B697" s="14"/>
      <c r="C697" s="36"/>
      <c r="D697" s="250"/>
      <c r="E697" s="252"/>
      <c r="F697" s="252"/>
      <c r="G697" s="250"/>
    </row>
    <row r="698" spans="1:7" x14ac:dyDescent="0.25">
      <c r="A698" s="13"/>
      <c r="B698" s="55"/>
      <c r="C698" s="55"/>
      <c r="D698" s="250"/>
      <c r="E698" s="251"/>
      <c r="F698" s="251"/>
      <c r="G698" s="250"/>
    </row>
    <row r="699" spans="1:7" x14ac:dyDescent="0.25">
      <c r="A699" s="13"/>
      <c r="B699" s="14"/>
      <c r="C699" s="14"/>
      <c r="D699" s="254"/>
      <c r="E699" s="254"/>
      <c r="F699" s="254"/>
      <c r="G699" s="254"/>
    </row>
    <row r="700" spans="1:7" x14ac:dyDescent="0.25">
      <c r="A700" s="13"/>
      <c r="B700" s="14"/>
      <c r="C700" s="14"/>
      <c r="D700" s="254"/>
      <c r="E700" s="254"/>
      <c r="F700" s="254"/>
      <c r="G700" s="254"/>
    </row>
    <row r="701" spans="1:7" x14ac:dyDescent="0.25">
      <c r="A701" s="13"/>
      <c r="B701" s="14"/>
      <c r="C701" s="36"/>
      <c r="D701" s="250"/>
      <c r="E701" s="252"/>
      <c r="F701" s="252"/>
      <c r="G701" s="250"/>
    </row>
    <row r="702" spans="1:7" x14ac:dyDescent="0.25">
      <c r="A702" s="13"/>
      <c r="B702" s="14"/>
      <c r="C702" s="43"/>
      <c r="D702" s="250"/>
      <c r="E702" s="252"/>
      <c r="F702" s="252"/>
      <c r="G702" s="250"/>
    </row>
    <row r="703" spans="1:7" x14ac:dyDescent="0.25">
      <c r="A703" s="211"/>
      <c r="B703" s="217"/>
      <c r="C703" s="218"/>
      <c r="D703" s="255"/>
      <c r="E703" s="256"/>
      <c r="F703" s="256"/>
      <c r="G703" s="255"/>
    </row>
    <row r="704" spans="1:7" x14ac:dyDescent="0.25">
      <c r="A704" s="13"/>
      <c r="B704" s="14"/>
      <c r="C704" s="14"/>
      <c r="D704" s="14"/>
      <c r="E704" s="14"/>
      <c r="F704" s="14"/>
      <c r="G704" s="14"/>
    </row>
    <row r="705" spans="1:7" x14ac:dyDescent="0.25">
      <c r="A705" s="13"/>
      <c r="B705" s="14"/>
      <c r="C705" s="36"/>
      <c r="D705" s="254"/>
      <c r="E705" s="252"/>
      <c r="F705" s="252"/>
      <c r="G705" s="250"/>
    </row>
    <row r="706" spans="1:7" x14ac:dyDescent="0.25">
      <c r="A706" s="13"/>
      <c r="B706" s="14"/>
      <c r="C706" s="36"/>
      <c r="D706" s="250"/>
      <c r="E706" s="252"/>
      <c r="F706" s="252"/>
      <c r="G706" s="250"/>
    </row>
    <row r="707" spans="1:7" x14ac:dyDescent="0.25">
      <c r="A707" s="13"/>
      <c r="B707" s="14"/>
      <c r="C707" s="43"/>
      <c r="D707" s="250"/>
      <c r="E707" s="253"/>
      <c r="F707" s="253"/>
      <c r="G707" s="250"/>
    </row>
    <row r="708" spans="1:7" x14ac:dyDescent="0.25">
      <c r="A708" s="13"/>
      <c r="B708" s="14"/>
      <c r="C708" s="43"/>
      <c r="D708" s="250"/>
      <c r="E708" s="253"/>
      <c r="F708" s="253"/>
      <c r="G708" s="250"/>
    </row>
    <row r="709" spans="1:7" x14ac:dyDescent="0.25">
      <c r="A709" s="13"/>
      <c r="B709" s="14"/>
      <c r="C709" s="43"/>
      <c r="D709" s="250"/>
      <c r="E709" s="253"/>
      <c r="F709" s="253"/>
      <c r="G709" s="250"/>
    </row>
    <row r="710" spans="1:7" x14ac:dyDescent="0.25">
      <c r="A710" s="13"/>
      <c r="B710" s="14"/>
      <c r="C710" s="36"/>
      <c r="D710" s="250"/>
      <c r="E710" s="252"/>
      <c r="F710" s="252"/>
      <c r="G710" s="250"/>
    </row>
    <row r="711" spans="1:7" x14ac:dyDescent="0.25">
      <c r="A711" s="13"/>
      <c r="B711" s="14"/>
      <c r="C711" s="36"/>
      <c r="D711" s="250"/>
      <c r="E711" s="252"/>
      <c r="F711" s="252"/>
      <c r="G711" s="250"/>
    </row>
    <row r="712" spans="1:7" x14ac:dyDescent="0.25">
      <c r="A712" s="13"/>
      <c r="B712" s="14"/>
      <c r="C712" s="36"/>
      <c r="D712" s="250"/>
      <c r="E712" s="252"/>
      <c r="F712" s="252"/>
      <c r="G712" s="250"/>
    </row>
    <row r="713" spans="1:7" x14ac:dyDescent="0.25">
      <c r="A713" s="13"/>
      <c r="B713" s="14"/>
      <c r="C713" s="43"/>
      <c r="D713" s="250"/>
      <c r="E713" s="253"/>
      <c r="F713" s="253"/>
      <c r="G713" s="250"/>
    </row>
    <row r="714" spans="1:7" x14ac:dyDescent="0.25">
      <c r="A714" s="13"/>
      <c r="B714" s="14"/>
      <c r="C714" s="36"/>
      <c r="D714" s="250"/>
      <c r="E714" s="252"/>
      <c r="F714" s="252"/>
      <c r="G714" s="250"/>
    </row>
    <row r="715" spans="1:7" x14ac:dyDescent="0.25">
      <c r="A715" s="13"/>
      <c r="B715" s="14"/>
      <c r="C715" s="36"/>
      <c r="D715" s="250"/>
      <c r="E715" s="252"/>
      <c r="F715" s="252"/>
      <c r="G715" s="250"/>
    </row>
    <row r="716" spans="1:7" x14ac:dyDescent="0.25">
      <c r="A716" s="13"/>
      <c r="B716" s="14"/>
      <c r="C716" s="43"/>
      <c r="D716" s="252"/>
      <c r="E716" s="253"/>
      <c r="F716" s="253"/>
      <c r="G716" s="252"/>
    </row>
    <row r="717" spans="1:7" x14ac:dyDescent="0.25">
      <c r="A717" s="13"/>
      <c r="B717" s="55"/>
      <c r="C717" s="55"/>
      <c r="D717" s="250"/>
      <c r="E717" s="251"/>
      <c r="F717" s="251"/>
      <c r="G717" s="250"/>
    </row>
    <row r="718" spans="1:7" x14ac:dyDescent="0.25">
      <c r="A718" s="13"/>
      <c r="B718" s="14"/>
      <c r="C718" s="55"/>
      <c r="D718" s="250"/>
      <c r="E718" s="251"/>
      <c r="F718" s="251"/>
      <c r="G718" s="250"/>
    </row>
    <row r="719" spans="1:7" x14ac:dyDescent="0.25">
      <c r="A719" s="210"/>
      <c r="B719" s="14"/>
      <c r="C719" s="14"/>
      <c r="D719" s="254"/>
      <c r="E719" s="254"/>
      <c r="F719" s="16"/>
      <c r="G719" s="16"/>
    </row>
    <row r="720" spans="1:7" x14ac:dyDescent="0.25">
      <c r="A720" s="13"/>
      <c r="B720" s="245"/>
      <c r="C720" s="245"/>
      <c r="D720" s="245"/>
      <c r="E720" s="245"/>
      <c r="F720" s="16"/>
      <c r="G720" s="16"/>
    </row>
    <row r="721" spans="1:7" x14ac:dyDescent="0.25">
      <c r="A721" s="13"/>
      <c r="B721" s="257"/>
      <c r="C721" s="257"/>
      <c r="D721" s="258"/>
      <c r="E721" s="258"/>
      <c r="F721" s="16"/>
      <c r="G721" s="16"/>
    </row>
    <row r="722" spans="1:7" x14ac:dyDescent="0.25">
      <c r="A722" s="13"/>
      <c r="B722" s="55"/>
      <c r="C722" s="259"/>
      <c r="D722" s="55"/>
      <c r="E722" s="259"/>
      <c r="F722" s="16"/>
      <c r="G722" s="16"/>
    </row>
    <row r="723" spans="1:7" x14ac:dyDescent="0.25">
      <c r="A723" s="13"/>
      <c r="B723" s="14"/>
      <c r="C723" s="259"/>
      <c r="D723" s="50"/>
      <c r="E723" s="259"/>
      <c r="F723" s="16"/>
      <c r="G723" s="16"/>
    </row>
    <row r="724" spans="1:7" x14ac:dyDescent="0.25">
      <c r="A724" s="13"/>
      <c r="B724" s="14"/>
      <c r="C724" s="259"/>
      <c r="D724" s="43"/>
      <c r="E724" s="259"/>
      <c r="F724" s="16"/>
      <c r="G724" s="16"/>
    </row>
    <row r="725" spans="1:7" x14ac:dyDescent="0.25">
      <c r="A725" s="44"/>
      <c r="B725" s="14"/>
      <c r="C725" s="259"/>
      <c r="D725" s="43"/>
      <c r="E725" s="259"/>
      <c r="F725" s="16"/>
      <c r="G725" s="16"/>
    </row>
    <row r="726" spans="1:7" x14ac:dyDescent="0.25">
      <c r="A726" s="13"/>
      <c r="B726" s="14"/>
      <c r="C726" s="259"/>
      <c r="D726" s="36"/>
      <c r="E726" s="259"/>
      <c r="F726" s="16"/>
      <c r="G726" s="16"/>
    </row>
    <row r="727" spans="1:7" x14ac:dyDescent="0.25">
      <c r="A727" s="13"/>
      <c r="B727" s="14"/>
      <c r="C727" s="259"/>
      <c r="D727" s="43"/>
      <c r="E727" s="259"/>
      <c r="F727" s="16"/>
      <c r="G727" s="16"/>
    </row>
    <row r="728" spans="1:7" x14ac:dyDescent="0.25">
      <c r="A728" s="13"/>
      <c r="B728" s="14"/>
      <c r="C728" s="259"/>
      <c r="D728" s="36"/>
      <c r="E728" s="259"/>
      <c r="F728" s="16"/>
      <c r="G728" s="16"/>
    </row>
    <row r="729" spans="1:7" x14ac:dyDescent="0.25">
      <c r="A729" s="13"/>
      <c r="B729" s="14"/>
      <c r="C729" s="259"/>
      <c r="D729" s="36"/>
      <c r="E729" s="259"/>
      <c r="F729" s="16"/>
      <c r="G729" s="16"/>
    </row>
    <row r="730" spans="1:7" x14ac:dyDescent="0.25">
      <c r="A730" s="13"/>
      <c r="B730" s="14"/>
      <c r="C730" s="259"/>
      <c r="D730" s="43"/>
      <c r="E730" s="259"/>
      <c r="F730" s="16"/>
      <c r="G730" s="16"/>
    </row>
    <row r="731" spans="1:7" x14ac:dyDescent="0.25">
      <c r="A731" s="13"/>
      <c r="B731" s="14"/>
      <c r="C731" s="259"/>
      <c r="D731" s="36"/>
      <c r="E731" s="259"/>
      <c r="F731" s="16"/>
      <c r="G731" s="16"/>
    </row>
    <row r="732" spans="1:7" x14ac:dyDescent="0.25">
      <c r="A732" s="13"/>
      <c r="B732" s="14"/>
      <c r="C732" s="259"/>
      <c r="D732" s="36"/>
      <c r="E732" s="259"/>
      <c r="F732" s="16"/>
      <c r="G732" s="16"/>
    </row>
    <row r="733" spans="1:7" x14ac:dyDescent="0.25">
      <c r="A733" s="13"/>
      <c r="B733" s="14"/>
      <c r="C733" s="14"/>
      <c r="D733" s="254"/>
      <c r="E733" s="254"/>
      <c r="F733" s="16"/>
      <c r="G733" s="16"/>
    </row>
    <row r="734" spans="1:7" x14ac:dyDescent="0.25">
      <c r="A734" s="210"/>
      <c r="B734" s="245"/>
      <c r="C734" s="245"/>
      <c r="D734" s="245"/>
      <c r="E734" s="245"/>
      <c r="F734" s="16"/>
      <c r="G734" s="16"/>
    </row>
    <row r="735" spans="1:7" x14ac:dyDescent="0.25">
      <c r="A735" s="13"/>
      <c r="B735" s="257"/>
      <c r="C735" s="257"/>
      <c r="D735" s="258"/>
      <c r="E735" s="258"/>
      <c r="F735" s="16"/>
      <c r="G735" s="16"/>
    </row>
    <row r="736" spans="1:7" x14ac:dyDescent="0.25">
      <c r="A736" s="13"/>
      <c r="B736" s="55"/>
      <c r="C736" s="259"/>
      <c r="D736" s="55"/>
      <c r="E736" s="259"/>
      <c r="F736" s="16"/>
      <c r="G736" s="16"/>
    </row>
    <row r="737" spans="1:7" x14ac:dyDescent="0.25">
      <c r="A737" s="13"/>
      <c r="B737" s="36"/>
      <c r="C737" s="259"/>
      <c r="D737" s="50"/>
      <c r="E737" s="259"/>
      <c r="F737" s="16"/>
      <c r="G737" s="16"/>
    </row>
    <row r="738" spans="1:7" x14ac:dyDescent="0.25">
      <c r="A738" s="13"/>
      <c r="B738" s="36"/>
      <c r="C738" s="259"/>
      <c r="D738" s="43"/>
      <c r="E738" s="259"/>
      <c r="F738" s="16"/>
      <c r="G738" s="16"/>
    </row>
    <row r="739" spans="1:7" x14ac:dyDescent="0.25">
      <c r="A739" s="44"/>
      <c r="B739" s="36"/>
      <c r="C739" s="259"/>
      <c r="D739" s="43"/>
      <c r="E739" s="259"/>
      <c r="F739" s="16"/>
      <c r="G739" s="16"/>
    </row>
    <row r="740" spans="1:7" x14ac:dyDescent="0.25">
      <c r="A740" s="13"/>
      <c r="B740" s="36"/>
      <c r="C740" s="259"/>
      <c r="D740" s="36"/>
      <c r="E740" s="259"/>
      <c r="F740" s="16"/>
      <c r="G740" s="16"/>
    </row>
    <row r="741" spans="1:7" x14ac:dyDescent="0.25">
      <c r="A741" s="13"/>
      <c r="B741" s="36"/>
      <c r="C741" s="259"/>
      <c r="D741" s="43"/>
      <c r="E741" s="259"/>
      <c r="F741" s="16"/>
      <c r="G741" s="16"/>
    </row>
    <row r="742" spans="1:7" x14ac:dyDescent="0.25">
      <c r="A742" s="13"/>
      <c r="B742" s="36"/>
      <c r="C742" s="259"/>
      <c r="D742" s="36"/>
      <c r="E742" s="259"/>
      <c r="F742" s="16"/>
      <c r="G742" s="16"/>
    </row>
    <row r="743" spans="1:7" x14ac:dyDescent="0.25">
      <c r="A743" s="13"/>
      <c r="B743" s="36"/>
      <c r="C743" s="259"/>
      <c r="D743" s="36"/>
      <c r="E743" s="259"/>
      <c r="F743" s="16"/>
      <c r="G743" s="16"/>
    </row>
    <row r="744" spans="1:7" x14ac:dyDescent="0.25">
      <c r="A744" s="13"/>
      <c r="B744" s="36"/>
      <c r="C744" s="259"/>
      <c r="D744" s="43"/>
      <c r="E744" s="259"/>
      <c r="F744" s="16"/>
      <c r="G744" s="16"/>
    </row>
    <row r="745" spans="1:7" x14ac:dyDescent="0.25">
      <c r="A745" s="13"/>
      <c r="B745" s="36"/>
      <c r="C745" s="259"/>
      <c r="D745" s="36"/>
      <c r="E745" s="259"/>
      <c r="F745" s="16"/>
      <c r="G745" s="16"/>
    </row>
    <row r="746" spans="1:7" x14ac:dyDescent="0.25">
      <c r="A746" s="13"/>
      <c r="B746" s="36"/>
      <c r="C746" s="259"/>
      <c r="D746" s="36"/>
      <c r="E746" s="259"/>
      <c r="F746" s="16"/>
      <c r="G746" s="16"/>
    </row>
    <row r="747" spans="1:7" x14ac:dyDescent="0.25">
      <c r="A747" s="13"/>
      <c r="B747" s="36"/>
      <c r="C747" s="259"/>
      <c r="D747" s="14"/>
      <c r="E747" s="259"/>
      <c r="F747" s="16"/>
      <c r="G747" s="16"/>
    </row>
    <row r="748" spans="1:7" x14ac:dyDescent="0.25">
      <c r="A748" s="13"/>
      <c r="B748" s="36"/>
      <c r="C748" s="259"/>
      <c r="D748" s="36"/>
      <c r="E748" s="259"/>
      <c r="F748" s="16"/>
      <c r="G748" s="16"/>
    </row>
    <row r="749" spans="1:7" x14ac:dyDescent="0.25">
      <c r="A749" s="210"/>
      <c r="B749" s="14"/>
      <c r="C749" s="14"/>
      <c r="D749" s="254"/>
      <c r="E749" s="254"/>
      <c r="F749" s="16"/>
      <c r="G749" s="16"/>
    </row>
    <row r="750" spans="1:7" x14ac:dyDescent="0.25">
      <c r="A750" s="210"/>
      <c r="B750" s="245"/>
      <c r="C750" s="245"/>
      <c r="D750" s="245"/>
      <c r="E750" s="245"/>
      <c r="F750" s="16"/>
      <c r="G750" s="16"/>
    </row>
    <row r="751" spans="1:7" x14ac:dyDescent="0.25">
      <c r="A751" s="13"/>
      <c r="B751" s="257"/>
      <c r="C751" s="257"/>
      <c r="D751" s="258"/>
      <c r="E751" s="258"/>
      <c r="F751" s="16"/>
      <c r="G751" s="16"/>
    </row>
    <row r="752" spans="1:7" x14ac:dyDescent="0.25">
      <c r="A752" s="13"/>
      <c r="B752" s="16"/>
      <c r="C752" s="16"/>
      <c r="D752" s="254"/>
      <c r="E752" s="254"/>
      <c r="F752" s="16"/>
      <c r="G752" s="16"/>
    </row>
    <row r="753" spans="1:7" x14ac:dyDescent="0.25">
      <c r="A753" s="13"/>
      <c r="B753" s="55"/>
      <c r="C753" s="259"/>
      <c r="D753" s="55"/>
      <c r="E753" s="259"/>
      <c r="F753" s="16"/>
      <c r="G753" s="16"/>
    </row>
    <row r="754" spans="1:7" x14ac:dyDescent="0.25">
      <c r="A754" s="13"/>
      <c r="B754" s="14"/>
      <c r="C754" s="259"/>
      <c r="D754" s="36"/>
      <c r="E754" s="259"/>
      <c r="F754" s="16"/>
      <c r="G754" s="16"/>
    </row>
    <row r="755" spans="1:7" x14ac:dyDescent="0.25">
      <c r="A755" s="13"/>
      <c r="B755" s="14"/>
      <c r="C755" s="259"/>
      <c r="D755" s="36"/>
      <c r="E755" s="259"/>
      <c r="F755" s="16"/>
      <c r="G755" s="16"/>
    </row>
    <row r="756" spans="1:7" x14ac:dyDescent="0.25">
      <c r="A756" s="13"/>
      <c r="B756" s="14"/>
      <c r="C756" s="259"/>
      <c r="D756" s="36"/>
      <c r="E756" s="259"/>
      <c r="F756" s="16"/>
      <c r="G756" s="16"/>
    </row>
    <row r="757" spans="1:7" x14ac:dyDescent="0.25">
      <c r="A757" s="13"/>
      <c r="B757" s="14"/>
      <c r="C757" s="259"/>
      <c r="D757" s="43"/>
      <c r="E757" s="259"/>
      <c r="F757" s="16"/>
      <c r="G757" s="16"/>
    </row>
    <row r="758" spans="1:7" x14ac:dyDescent="0.25">
      <c r="A758" s="13"/>
      <c r="B758" s="14"/>
      <c r="C758" s="259"/>
      <c r="D758" s="36"/>
      <c r="E758" s="259"/>
      <c r="F758" s="16"/>
      <c r="G758" s="16"/>
    </row>
    <row r="759" spans="1:7" x14ac:dyDescent="0.25">
      <c r="A759" s="13"/>
      <c r="B759" s="14"/>
      <c r="C759" s="259"/>
      <c r="D759" s="36"/>
      <c r="E759" s="259"/>
      <c r="F759" s="16"/>
      <c r="G759" s="16"/>
    </row>
    <row r="760" spans="1:7" x14ac:dyDescent="0.25">
      <c r="A760" s="13"/>
      <c r="B760" s="14"/>
      <c r="C760" s="259"/>
      <c r="D760" s="43"/>
      <c r="E760" s="259"/>
      <c r="F760" s="16"/>
      <c r="G760" s="16"/>
    </row>
    <row r="761" spans="1:7" x14ac:dyDescent="0.25">
      <c r="A761" s="13"/>
      <c r="B761" s="14"/>
      <c r="C761" s="259"/>
      <c r="D761" s="14"/>
      <c r="E761" s="259"/>
      <c r="F761" s="16"/>
      <c r="G761" s="16"/>
    </row>
    <row r="762" spans="1:7" x14ac:dyDescent="0.25">
      <c r="A762" s="13"/>
      <c r="B762" s="14"/>
      <c r="C762" s="259"/>
      <c r="D762" s="14"/>
      <c r="E762" s="259"/>
      <c r="F762" s="16"/>
      <c r="G762" s="16"/>
    </row>
    <row r="763" spans="1:7" x14ac:dyDescent="0.25">
      <c r="A763" s="13"/>
      <c r="B763" s="14"/>
      <c r="C763" s="259"/>
      <c r="D763" s="36"/>
      <c r="E763" s="259"/>
      <c r="F763" s="16"/>
      <c r="G763" s="16"/>
    </row>
    <row r="764" spans="1:7" x14ac:dyDescent="0.25">
      <c r="A764" s="13"/>
      <c r="B764" s="55"/>
      <c r="C764" s="259"/>
      <c r="D764" s="55"/>
      <c r="E764" s="259"/>
      <c r="F764" s="16"/>
      <c r="G764" s="16"/>
    </row>
    <row r="765" spans="1:7" x14ac:dyDescent="0.25">
      <c r="A765" s="13"/>
      <c r="B765" s="14"/>
      <c r="C765" s="260"/>
      <c r="D765" s="14"/>
      <c r="E765" s="260"/>
      <c r="F765" s="16"/>
      <c r="G765" s="16"/>
    </row>
    <row r="766" spans="1:7" x14ac:dyDescent="0.25">
      <c r="A766" s="13"/>
      <c r="B766" s="16"/>
      <c r="C766" s="48"/>
      <c r="D766" s="16"/>
      <c r="E766" s="48"/>
      <c r="F766" s="16"/>
      <c r="G766" s="16"/>
    </row>
    <row r="767" spans="1:7" x14ac:dyDescent="0.25">
      <c r="A767" s="13"/>
      <c r="B767" s="228"/>
      <c r="C767" s="260"/>
      <c r="D767" s="228"/>
      <c r="E767" s="260"/>
      <c r="F767" s="16"/>
      <c r="G767" s="16"/>
    </row>
    <row r="768" spans="1:7" x14ac:dyDescent="0.25">
      <c r="A768" s="13"/>
      <c r="B768" s="14"/>
      <c r="C768" s="260"/>
      <c r="D768" s="43"/>
      <c r="E768" s="260"/>
      <c r="F768" s="16"/>
      <c r="G768" s="16"/>
    </row>
    <row r="769" spans="1:7" x14ac:dyDescent="0.25">
      <c r="A769" s="13"/>
      <c r="B769" s="14"/>
      <c r="C769" s="260"/>
      <c r="D769" s="36"/>
      <c r="E769" s="260"/>
      <c r="F769" s="16"/>
      <c r="G769" s="16"/>
    </row>
    <row r="770" spans="1:7" x14ac:dyDescent="0.25">
      <c r="A770" s="13"/>
      <c r="B770" s="14"/>
      <c r="C770" s="260"/>
      <c r="D770" s="36"/>
      <c r="E770" s="260"/>
      <c r="F770" s="16"/>
      <c r="G770" s="16"/>
    </row>
    <row r="771" spans="1:7" x14ac:dyDescent="0.25">
      <c r="A771" s="13"/>
      <c r="B771" s="14"/>
      <c r="C771" s="260"/>
      <c r="D771" s="36"/>
      <c r="E771" s="260"/>
      <c r="F771" s="16"/>
      <c r="G771" s="16"/>
    </row>
    <row r="772" spans="1:7" x14ac:dyDescent="0.25">
      <c r="A772" s="13"/>
      <c r="B772" s="14"/>
      <c r="C772" s="260"/>
      <c r="D772" s="43"/>
      <c r="E772" s="260"/>
      <c r="F772" s="16"/>
      <c r="G772" s="16"/>
    </row>
    <row r="773" spans="1:7" x14ac:dyDescent="0.25">
      <c r="A773" s="13"/>
      <c r="B773" s="14"/>
      <c r="C773" s="260"/>
      <c r="D773" s="43"/>
      <c r="E773" s="260"/>
      <c r="F773" s="16"/>
      <c r="G773" s="16"/>
    </row>
    <row r="774" spans="1:7" x14ac:dyDescent="0.25">
      <c r="A774" s="13"/>
      <c r="B774" s="14"/>
      <c r="C774" s="260"/>
      <c r="D774" s="36"/>
      <c r="E774" s="260"/>
      <c r="F774" s="16"/>
      <c r="G774" s="16"/>
    </row>
    <row r="775" spans="1:7" x14ac:dyDescent="0.25">
      <c r="A775" s="13"/>
      <c r="B775" s="14"/>
      <c r="C775" s="260"/>
      <c r="D775" s="36"/>
      <c r="E775" s="260"/>
      <c r="F775" s="16"/>
      <c r="G775" s="16"/>
    </row>
    <row r="776" spans="1:7" x14ac:dyDescent="0.25">
      <c r="A776" s="13"/>
      <c r="B776" s="14"/>
      <c r="C776" s="260"/>
      <c r="D776" s="36"/>
      <c r="E776" s="260"/>
      <c r="F776" s="16"/>
      <c r="G776" s="16"/>
    </row>
    <row r="777" spans="1:7" x14ac:dyDescent="0.25">
      <c r="A777" s="13"/>
      <c r="B777" s="14"/>
      <c r="C777" s="260"/>
      <c r="D777" s="43"/>
      <c r="E777" s="260"/>
      <c r="F777" s="16"/>
      <c r="G777" s="16"/>
    </row>
    <row r="778" spans="1:7" x14ac:dyDescent="0.25">
      <c r="A778" s="13"/>
      <c r="B778" s="14"/>
      <c r="C778" s="260"/>
      <c r="D778" s="36"/>
      <c r="E778" s="260"/>
      <c r="F778" s="16"/>
      <c r="G778" s="16"/>
    </row>
    <row r="779" spans="1:7" x14ac:dyDescent="0.25">
      <c r="A779" s="13"/>
      <c r="B779" s="14"/>
      <c r="C779" s="260"/>
      <c r="D779" s="43"/>
      <c r="E779" s="260"/>
      <c r="F779" s="16"/>
      <c r="G779" s="16"/>
    </row>
    <row r="780" spans="1:7" x14ac:dyDescent="0.25">
      <c r="A780" s="13"/>
      <c r="B780" s="55"/>
      <c r="C780" s="260"/>
      <c r="D780" s="55"/>
      <c r="E780" s="260"/>
      <c r="F780" s="16"/>
      <c r="G780" s="16"/>
    </row>
    <row r="781" spans="1:7" x14ac:dyDescent="0.25">
      <c r="A781" s="210"/>
      <c r="B781" s="14"/>
      <c r="C781" s="14"/>
      <c r="D781" s="254"/>
      <c r="E781" s="254"/>
      <c r="F781" s="16"/>
      <c r="G781" s="16"/>
    </row>
    <row r="782" spans="1:7" x14ac:dyDescent="0.25">
      <c r="A782" s="210"/>
      <c r="B782" s="245"/>
      <c r="C782" s="245"/>
      <c r="D782" s="245"/>
      <c r="E782" s="245"/>
      <c r="F782" s="16"/>
      <c r="G782" s="16"/>
    </row>
    <row r="783" spans="1:7" x14ac:dyDescent="0.25">
      <c r="A783" s="13"/>
      <c r="B783" s="257"/>
      <c r="C783" s="257"/>
      <c r="D783" s="258"/>
      <c r="E783" s="258"/>
      <c r="F783" s="16"/>
      <c r="G783" s="16"/>
    </row>
    <row r="784" spans="1:7" x14ac:dyDescent="0.25">
      <c r="A784" s="13"/>
      <c r="B784" s="16"/>
      <c r="C784" s="16"/>
      <c r="D784" s="254"/>
      <c r="E784" s="254"/>
      <c r="F784" s="16"/>
      <c r="G784" s="16"/>
    </row>
    <row r="785" spans="1:7" x14ac:dyDescent="0.25">
      <c r="A785" s="13"/>
      <c r="B785" s="55"/>
      <c r="C785" s="259"/>
      <c r="D785" s="55"/>
      <c r="E785" s="259"/>
      <c r="F785" s="16"/>
      <c r="G785" s="16"/>
    </row>
    <row r="786" spans="1:7" x14ac:dyDescent="0.25">
      <c r="A786" s="13"/>
      <c r="B786" s="14"/>
      <c r="C786" s="259"/>
      <c r="D786" s="36"/>
      <c r="E786" s="259"/>
      <c r="F786" s="16"/>
      <c r="G786" s="16"/>
    </row>
    <row r="787" spans="1:7" x14ac:dyDescent="0.25">
      <c r="A787" s="13"/>
      <c r="B787" s="14"/>
      <c r="C787" s="259"/>
      <c r="D787" s="36"/>
      <c r="E787" s="259"/>
      <c r="F787" s="16"/>
      <c r="G787" s="16"/>
    </row>
    <row r="788" spans="1:7" x14ac:dyDescent="0.25">
      <c r="A788" s="13"/>
      <c r="B788" s="14"/>
      <c r="C788" s="259"/>
      <c r="D788" s="36"/>
      <c r="E788" s="259"/>
      <c r="F788" s="16"/>
      <c r="G788" s="16"/>
    </row>
    <row r="789" spans="1:7" x14ac:dyDescent="0.25">
      <c r="A789" s="13"/>
      <c r="B789" s="14"/>
      <c r="C789" s="259"/>
      <c r="D789" s="43"/>
      <c r="E789" s="259"/>
      <c r="F789" s="16"/>
      <c r="G789" s="16"/>
    </row>
    <row r="790" spans="1:7" x14ac:dyDescent="0.25">
      <c r="A790" s="13"/>
      <c r="B790" s="14"/>
      <c r="C790" s="259"/>
      <c r="D790" s="36"/>
      <c r="E790" s="259"/>
      <c r="F790" s="16"/>
      <c r="G790" s="16"/>
    </row>
    <row r="791" spans="1:7" x14ac:dyDescent="0.25">
      <c r="A791" s="13"/>
      <c r="B791" s="14"/>
      <c r="C791" s="259"/>
      <c r="D791" s="36"/>
      <c r="E791" s="259"/>
      <c r="F791" s="16"/>
      <c r="G791" s="16"/>
    </row>
    <row r="792" spans="1:7" x14ac:dyDescent="0.25">
      <c r="A792" s="13"/>
      <c r="B792" s="14"/>
      <c r="C792" s="259"/>
      <c r="D792" s="43"/>
      <c r="E792" s="259"/>
      <c r="F792" s="16"/>
      <c r="G792" s="16"/>
    </row>
    <row r="793" spans="1:7" x14ac:dyDescent="0.25">
      <c r="A793" s="13"/>
      <c r="B793" s="14"/>
      <c r="C793" s="259"/>
      <c r="D793" s="36"/>
      <c r="E793" s="259"/>
      <c r="F793" s="16"/>
      <c r="G793" s="16"/>
    </row>
    <row r="794" spans="1:7" x14ac:dyDescent="0.25">
      <c r="A794" s="13"/>
      <c r="B794" s="36"/>
      <c r="C794" s="259"/>
      <c r="D794" s="36"/>
      <c r="E794" s="259"/>
      <c r="F794" s="16"/>
      <c r="G794" s="16"/>
    </row>
    <row r="795" spans="1:7" x14ac:dyDescent="0.25">
      <c r="A795" s="13"/>
      <c r="B795" s="14"/>
      <c r="C795" s="259"/>
      <c r="D795" s="36"/>
      <c r="E795" s="259"/>
      <c r="F795" s="16"/>
      <c r="G795" s="16"/>
    </row>
    <row r="796" spans="1:7" x14ac:dyDescent="0.25">
      <c r="A796" s="13"/>
      <c r="B796" s="55"/>
      <c r="C796" s="259"/>
      <c r="D796" s="55"/>
      <c r="E796" s="259"/>
      <c r="F796" s="16"/>
      <c r="G796" s="16"/>
    </row>
    <row r="797" spans="1:7" x14ac:dyDescent="0.25">
      <c r="A797" s="13"/>
      <c r="B797" s="14"/>
      <c r="C797" s="260"/>
      <c r="D797" s="14"/>
      <c r="E797" s="260"/>
      <c r="F797" s="16"/>
      <c r="G797" s="16"/>
    </row>
    <row r="798" spans="1:7" x14ac:dyDescent="0.25">
      <c r="A798" s="13"/>
      <c r="B798" s="16"/>
      <c r="C798" s="48"/>
      <c r="D798" s="16"/>
      <c r="E798" s="48"/>
      <c r="F798" s="16"/>
      <c r="G798" s="16"/>
    </row>
    <row r="799" spans="1:7" x14ac:dyDescent="0.25">
      <c r="A799" s="13"/>
      <c r="B799" s="228"/>
      <c r="C799" s="260"/>
      <c r="D799" s="228"/>
      <c r="E799" s="260"/>
      <c r="F799" s="16"/>
      <c r="G799" s="16"/>
    </row>
    <row r="800" spans="1:7" x14ac:dyDescent="0.25">
      <c r="A800" s="13"/>
      <c r="B800" s="36"/>
      <c r="C800" s="260"/>
      <c r="D800" s="43"/>
      <c r="E800" s="260"/>
      <c r="F800" s="16"/>
      <c r="G800" s="16"/>
    </row>
    <row r="801" spans="1:7" x14ac:dyDescent="0.25">
      <c r="A801" s="13"/>
      <c r="B801" s="36"/>
      <c r="C801" s="260"/>
      <c r="D801" s="36"/>
      <c r="E801" s="260"/>
      <c r="F801" s="16"/>
      <c r="G801" s="16"/>
    </row>
    <row r="802" spans="1:7" x14ac:dyDescent="0.25">
      <c r="A802" s="13"/>
      <c r="B802" s="36"/>
      <c r="C802" s="260"/>
      <c r="D802" s="36"/>
      <c r="E802" s="260"/>
      <c r="F802" s="16"/>
      <c r="G802" s="16"/>
    </row>
    <row r="803" spans="1:7" x14ac:dyDescent="0.25">
      <c r="A803" s="13"/>
      <c r="B803" s="36"/>
      <c r="C803" s="260"/>
      <c r="D803" s="36"/>
      <c r="E803" s="260"/>
      <c r="F803" s="16"/>
      <c r="G803" s="16"/>
    </row>
    <row r="804" spans="1:7" x14ac:dyDescent="0.25">
      <c r="A804" s="13"/>
      <c r="B804" s="36"/>
      <c r="C804" s="260"/>
      <c r="D804" s="43"/>
      <c r="E804" s="260"/>
      <c r="F804" s="16"/>
      <c r="G804" s="16"/>
    </row>
    <row r="805" spans="1:7" x14ac:dyDescent="0.25">
      <c r="A805" s="13"/>
      <c r="B805" s="36"/>
      <c r="C805" s="260"/>
      <c r="D805" s="43"/>
      <c r="E805" s="260"/>
      <c r="F805" s="16"/>
      <c r="G805" s="16"/>
    </row>
    <row r="806" spans="1:7" x14ac:dyDescent="0.25">
      <c r="A806" s="13"/>
      <c r="B806" s="36"/>
      <c r="C806" s="260"/>
      <c r="D806" s="36"/>
      <c r="E806" s="260"/>
      <c r="F806" s="16"/>
      <c r="G806" s="16"/>
    </row>
    <row r="807" spans="1:7" x14ac:dyDescent="0.25">
      <c r="A807" s="13"/>
      <c r="B807" s="36"/>
      <c r="C807" s="260"/>
      <c r="D807" s="36"/>
      <c r="E807" s="260"/>
      <c r="F807" s="16"/>
      <c r="G807" s="16"/>
    </row>
    <row r="808" spans="1:7" x14ac:dyDescent="0.25">
      <c r="A808" s="13"/>
      <c r="B808" s="36"/>
      <c r="C808" s="260"/>
      <c r="D808" s="36"/>
      <c r="E808" s="260"/>
      <c r="F808" s="16"/>
      <c r="G808" s="16"/>
    </row>
    <row r="809" spans="1:7" x14ac:dyDescent="0.25">
      <c r="A809" s="13"/>
      <c r="B809" s="36"/>
      <c r="C809" s="260"/>
      <c r="D809" s="43"/>
      <c r="E809" s="260"/>
      <c r="F809" s="16"/>
      <c r="G809" s="16"/>
    </row>
    <row r="810" spans="1:7" x14ac:dyDescent="0.25">
      <c r="A810" s="13"/>
      <c r="B810" s="36"/>
      <c r="C810" s="260"/>
      <c r="D810" s="36"/>
      <c r="E810" s="260"/>
      <c r="F810" s="16"/>
      <c r="G810" s="16"/>
    </row>
    <row r="811" spans="1:7" x14ac:dyDescent="0.25">
      <c r="A811" s="13"/>
      <c r="B811" s="36"/>
      <c r="C811" s="261"/>
      <c r="D811" s="43"/>
      <c r="E811" s="260"/>
      <c r="F811" s="16"/>
      <c r="G811" s="16"/>
    </row>
    <row r="812" spans="1:7" x14ac:dyDescent="0.25">
      <c r="A812" s="13"/>
      <c r="B812" s="55"/>
      <c r="C812" s="260"/>
      <c r="D812" s="55"/>
      <c r="E812" s="260"/>
      <c r="F812" s="16"/>
      <c r="G812" s="16"/>
    </row>
    <row r="813" spans="1:7" x14ac:dyDescent="0.25">
      <c r="A813" s="210"/>
      <c r="B813" s="14"/>
      <c r="C813" s="14"/>
      <c r="D813" s="254"/>
      <c r="E813" s="254"/>
      <c r="F813" s="16"/>
      <c r="G813" s="16"/>
    </row>
    <row r="814" spans="1:7" x14ac:dyDescent="0.25">
      <c r="A814" s="13"/>
      <c r="B814" s="14"/>
      <c r="C814" s="15"/>
      <c r="D814" s="16"/>
      <c r="E814" s="16"/>
      <c r="F814" s="16"/>
      <c r="G814" s="16"/>
    </row>
    <row r="815" spans="1:7" x14ac:dyDescent="0.25">
      <c r="A815" s="13"/>
      <c r="B815" s="262"/>
      <c r="C815" s="262"/>
      <c r="D815" s="16"/>
      <c r="E815" s="16"/>
      <c r="F815" s="16"/>
      <c r="G815" s="16"/>
    </row>
    <row r="816" spans="1:7" x14ac:dyDescent="0.25">
      <c r="A816" s="13"/>
      <c r="B816" s="262"/>
      <c r="C816" s="262"/>
      <c r="D816" s="16"/>
      <c r="E816" s="16"/>
      <c r="F816" s="16"/>
      <c r="G816" s="16"/>
    </row>
    <row r="817" spans="1:7" x14ac:dyDescent="0.25">
      <c r="A817" s="13"/>
      <c r="B817" s="262"/>
      <c r="C817" s="262"/>
      <c r="D817" s="16"/>
      <c r="E817" s="16"/>
      <c r="F817" s="16"/>
      <c r="G817" s="16"/>
    </row>
    <row r="818" spans="1:7" x14ac:dyDescent="0.25">
      <c r="A818" s="13"/>
      <c r="B818" s="14"/>
      <c r="C818" s="262"/>
      <c r="D818" s="16"/>
      <c r="E818" s="16"/>
      <c r="F818" s="16"/>
      <c r="G818" s="16"/>
    </row>
    <row r="819" spans="1:7" x14ac:dyDescent="0.25">
      <c r="A819" s="13"/>
      <c r="B819" s="14"/>
      <c r="C819" s="15"/>
      <c r="D819" s="16"/>
      <c r="E819" s="16"/>
      <c r="F819" s="16"/>
      <c r="G819" s="16"/>
    </row>
    <row r="820" spans="1:7" x14ac:dyDescent="0.25">
      <c r="A820" s="13"/>
      <c r="B820" s="14"/>
      <c r="C820" s="15"/>
      <c r="D820" s="16"/>
      <c r="E820" s="16"/>
      <c r="F820" s="16"/>
      <c r="G820" s="16"/>
    </row>
    <row r="821" spans="1:7" x14ac:dyDescent="0.25">
      <c r="A821" s="13"/>
      <c r="B821" s="14"/>
      <c r="C821" s="15"/>
      <c r="D821" s="16"/>
      <c r="E821" s="16"/>
      <c r="F821" s="16"/>
      <c r="G821" s="16"/>
    </row>
    <row r="822" spans="1:7" x14ac:dyDescent="0.25">
      <c r="A822" s="13"/>
      <c r="B822" s="14"/>
      <c r="C822" s="15"/>
      <c r="D822" s="16"/>
      <c r="E822" s="16"/>
      <c r="F822" s="16"/>
      <c r="G822" s="16"/>
    </row>
    <row r="823" spans="1:7" x14ac:dyDescent="0.25">
      <c r="A823" s="13"/>
      <c r="B823" s="14"/>
      <c r="C823" s="15"/>
      <c r="D823" s="16"/>
      <c r="E823" s="16"/>
      <c r="F823" s="16"/>
      <c r="G823" s="16"/>
    </row>
    <row r="824" spans="1:7" x14ac:dyDescent="0.25">
      <c r="A824" s="13"/>
      <c r="B824" s="14"/>
      <c r="C824" s="15"/>
      <c r="D824" s="16"/>
      <c r="E824" s="16"/>
      <c r="F824" s="16"/>
      <c r="G824" s="16"/>
    </row>
    <row r="825" spans="1:7" x14ac:dyDescent="0.25">
      <c r="A825" s="13"/>
      <c r="B825" s="14"/>
      <c r="C825" s="15"/>
      <c r="D825" s="16"/>
      <c r="E825" s="16"/>
      <c r="F825" s="16"/>
      <c r="G825" s="16"/>
    </row>
    <row r="826" spans="1:7" x14ac:dyDescent="0.25">
      <c r="A826" s="13"/>
      <c r="B826" s="14"/>
      <c r="C826" s="15"/>
      <c r="D826" s="16"/>
      <c r="E826" s="16"/>
      <c r="F826" s="16"/>
      <c r="G826" s="16"/>
    </row>
    <row r="827" spans="1:7" x14ac:dyDescent="0.25">
      <c r="A827" s="13"/>
      <c r="B827" s="14"/>
      <c r="C827" s="15"/>
      <c r="D827" s="16"/>
      <c r="E827" s="16"/>
      <c r="F827" s="16"/>
      <c r="G827" s="16"/>
    </row>
    <row r="828" spans="1:7" x14ac:dyDescent="0.25">
      <c r="A828" s="13"/>
      <c r="B828" s="14"/>
      <c r="C828" s="15"/>
      <c r="D828" s="16"/>
      <c r="E828" s="16"/>
      <c r="F828" s="16"/>
      <c r="G828" s="16"/>
    </row>
    <row r="829" spans="1:7" x14ac:dyDescent="0.25">
      <c r="A829" s="13"/>
      <c r="B829" s="14"/>
      <c r="C829" s="15"/>
      <c r="D829" s="16"/>
      <c r="E829" s="16"/>
      <c r="F829" s="16"/>
      <c r="G829" s="16"/>
    </row>
    <row r="830" spans="1:7" x14ac:dyDescent="0.25">
      <c r="A830" s="13"/>
      <c r="B830" s="14"/>
      <c r="C830" s="15"/>
      <c r="D830" s="16"/>
      <c r="E830" s="16"/>
      <c r="F830" s="16"/>
      <c r="G830" s="16"/>
    </row>
    <row r="831" spans="1:7" x14ac:dyDescent="0.25">
      <c r="A831" s="13"/>
      <c r="B831" s="14"/>
      <c r="C831" s="15"/>
      <c r="D831" s="16"/>
      <c r="E831" s="16"/>
      <c r="F831" s="16"/>
      <c r="G831" s="16"/>
    </row>
    <row r="832" spans="1:7" x14ac:dyDescent="0.25">
      <c r="A832" s="13"/>
      <c r="B832" s="14"/>
      <c r="C832" s="15"/>
      <c r="D832" s="16"/>
      <c r="E832" s="16"/>
      <c r="F832" s="16"/>
      <c r="G832" s="16"/>
    </row>
    <row r="833" spans="1:7" x14ac:dyDescent="0.25">
      <c r="A833" s="13"/>
      <c r="B833" s="14"/>
      <c r="C833" s="15"/>
      <c r="D833" s="16"/>
      <c r="E833" s="16"/>
      <c r="F833" s="16"/>
      <c r="G833" s="16"/>
    </row>
    <row r="834" spans="1:7" x14ac:dyDescent="0.25">
      <c r="A834" s="13"/>
      <c r="B834" s="14"/>
      <c r="C834" s="15"/>
      <c r="D834" s="16"/>
      <c r="E834" s="16"/>
      <c r="F834" s="16"/>
      <c r="G834" s="16"/>
    </row>
    <row r="835" spans="1:7" x14ac:dyDescent="0.25">
      <c r="A835" s="13"/>
      <c r="B835" s="14"/>
      <c r="C835" s="15"/>
      <c r="D835" s="16"/>
      <c r="E835" s="16"/>
      <c r="F835" s="16"/>
      <c r="G835" s="16"/>
    </row>
    <row r="836" spans="1:7" x14ac:dyDescent="0.25">
      <c r="A836" s="13"/>
      <c r="B836" s="14"/>
      <c r="C836" s="15"/>
      <c r="D836" s="16"/>
      <c r="E836" s="16"/>
      <c r="F836" s="16"/>
      <c r="G836" s="16"/>
    </row>
    <row r="837" spans="1:7" x14ac:dyDescent="0.25">
      <c r="A837" s="13"/>
      <c r="B837" s="14"/>
      <c r="C837" s="15"/>
      <c r="D837" s="16"/>
      <c r="E837" s="16"/>
      <c r="F837" s="16"/>
      <c r="G837" s="16"/>
    </row>
    <row r="838" spans="1:7" x14ac:dyDescent="0.25">
      <c r="A838" s="13"/>
      <c r="B838" s="14"/>
      <c r="C838" s="15"/>
      <c r="D838" s="16"/>
      <c r="E838" s="16"/>
      <c r="F838" s="16"/>
      <c r="G838" s="16"/>
    </row>
    <row r="839" spans="1:7" x14ac:dyDescent="0.25">
      <c r="A839" s="13"/>
      <c r="B839" s="14"/>
      <c r="C839" s="15"/>
      <c r="D839" s="16"/>
      <c r="E839" s="16"/>
      <c r="F839" s="16"/>
      <c r="G839" s="16"/>
    </row>
    <row r="840" spans="1:7" x14ac:dyDescent="0.25">
      <c r="A840" s="13"/>
      <c r="B840" s="14"/>
      <c r="C840" s="15"/>
      <c r="D840" s="16"/>
      <c r="E840" s="16"/>
      <c r="F840" s="16"/>
      <c r="G840" s="16"/>
    </row>
    <row r="841" spans="1:7" x14ac:dyDescent="0.25">
      <c r="A841" s="13"/>
      <c r="B841" s="14"/>
      <c r="C841" s="15"/>
      <c r="D841" s="16"/>
      <c r="E841" s="16"/>
      <c r="F841" s="16"/>
      <c r="G841" s="16"/>
    </row>
    <row r="842" spans="1:7" x14ac:dyDescent="0.25">
      <c r="A842" s="13"/>
      <c r="B842" s="14"/>
      <c r="C842" s="15"/>
      <c r="D842" s="16"/>
      <c r="E842" s="16"/>
      <c r="F842" s="16"/>
      <c r="G842" s="16"/>
    </row>
    <row r="843" spans="1:7" x14ac:dyDescent="0.25">
      <c r="A843" s="13"/>
      <c r="B843" s="14"/>
      <c r="C843" s="15"/>
      <c r="D843" s="16"/>
      <c r="E843" s="16"/>
      <c r="F843" s="16"/>
      <c r="G843" s="16"/>
    </row>
    <row r="844" spans="1:7" x14ac:dyDescent="0.25">
      <c r="A844" s="13"/>
      <c r="B844" s="14"/>
      <c r="C844" s="15"/>
      <c r="D844" s="16"/>
      <c r="E844" s="16"/>
      <c r="F844" s="16"/>
      <c r="G844" s="16"/>
    </row>
    <row r="845" spans="1:7" x14ac:dyDescent="0.25">
      <c r="A845" s="13"/>
      <c r="B845" s="14"/>
      <c r="C845" s="15"/>
      <c r="D845" s="16"/>
      <c r="E845" s="16"/>
      <c r="F845" s="16"/>
      <c r="G845" s="16"/>
    </row>
    <row r="846" spans="1:7" x14ac:dyDescent="0.25">
      <c r="A846" s="13"/>
      <c r="B846" s="14"/>
      <c r="C846" s="15"/>
      <c r="D846" s="16"/>
      <c r="E846" s="16"/>
      <c r="F846" s="16"/>
      <c r="G846" s="16"/>
    </row>
    <row r="847" spans="1:7" x14ac:dyDescent="0.25">
      <c r="A847" s="13"/>
      <c r="B847" s="14"/>
      <c r="C847" s="15"/>
      <c r="D847" s="16"/>
      <c r="E847" s="16"/>
      <c r="F847" s="16"/>
      <c r="G847" s="16"/>
    </row>
    <row r="848" spans="1:7" x14ac:dyDescent="0.25">
      <c r="A848" s="13"/>
      <c r="B848" s="14"/>
      <c r="C848" s="15"/>
      <c r="D848" s="16"/>
      <c r="E848" s="16"/>
      <c r="F848" s="16"/>
      <c r="G848" s="16"/>
    </row>
    <row r="849" spans="1:7" x14ac:dyDescent="0.25">
      <c r="A849" s="13"/>
      <c r="B849" s="14"/>
      <c r="C849" s="15"/>
      <c r="D849" s="16"/>
      <c r="E849" s="16"/>
      <c r="F849" s="16"/>
      <c r="G849" s="16"/>
    </row>
    <row r="850" spans="1:7" x14ac:dyDescent="0.25">
      <c r="A850" s="13"/>
      <c r="B850" s="14"/>
      <c r="C850" s="15"/>
      <c r="D850" s="16"/>
      <c r="E850" s="16"/>
      <c r="F850" s="16"/>
      <c r="G850" s="16"/>
    </row>
    <row r="851" spans="1:7" x14ac:dyDescent="0.25">
      <c r="A851" s="13"/>
      <c r="B851" s="14"/>
      <c r="C851" s="15"/>
      <c r="D851" s="16"/>
      <c r="E851" s="16"/>
      <c r="F851" s="16"/>
      <c r="G851" s="16"/>
    </row>
    <row r="852" spans="1:7" x14ac:dyDescent="0.25">
      <c r="A852" s="13"/>
      <c r="B852" s="14"/>
      <c r="C852" s="15"/>
      <c r="D852" s="16"/>
      <c r="E852" s="16"/>
      <c r="F852" s="16"/>
      <c r="G852" s="16"/>
    </row>
    <row r="853" spans="1:7" x14ac:dyDescent="0.25">
      <c r="A853" s="13"/>
      <c r="B853" s="14"/>
      <c r="C853" s="15"/>
      <c r="D853" s="16"/>
      <c r="E853" s="16"/>
      <c r="F853" s="16"/>
      <c r="G853" s="16"/>
    </row>
    <row r="854" spans="1:7" x14ac:dyDescent="0.25">
      <c r="A854" s="13"/>
      <c r="B854" s="14"/>
      <c r="C854" s="15"/>
      <c r="D854" s="16"/>
      <c r="E854" s="16"/>
      <c r="F854" s="16"/>
      <c r="G854" s="16"/>
    </row>
    <row r="855" spans="1:7" x14ac:dyDescent="0.25">
      <c r="A855" s="13"/>
      <c r="B855" s="14"/>
      <c r="C855" s="15"/>
      <c r="D855" s="16"/>
      <c r="E855" s="16"/>
      <c r="F855" s="16"/>
      <c r="G855" s="16"/>
    </row>
    <row r="856" spans="1:7" x14ac:dyDescent="0.25">
      <c r="A856" s="13"/>
      <c r="B856" s="14"/>
      <c r="C856" s="15"/>
      <c r="D856" s="16"/>
      <c r="E856" s="16"/>
      <c r="F856" s="16"/>
      <c r="G856" s="16"/>
    </row>
    <row r="857" spans="1:7" x14ac:dyDescent="0.25">
      <c r="A857" s="13"/>
      <c r="B857" s="14"/>
      <c r="C857" s="15"/>
      <c r="D857" s="16"/>
      <c r="E857" s="16"/>
      <c r="F857" s="16"/>
      <c r="G857" s="16"/>
    </row>
    <row r="858" spans="1:7" x14ac:dyDescent="0.25">
      <c r="A858" s="13"/>
      <c r="B858" s="14"/>
      <c r="C858" s="15"/>
      <c r="D858" s="16"/>
      <c r="E858" s="16"/>
      <c r="F858" s="16"/>
      <c r="G858" s="16"/>
    </row>
    <row r="859" spans="1:7" x14ac:dyDescent="0.25">
      <c r="A859" s="13"/>
      <c r="B859" s="14"/>
      <c r="C859" s="15"/>
      <c r="D859" s="16"/>
      <c r="E859" s="16"/>
      <c r="F859" s="16"/>
      <c r="G859" s="16"/>
    </row>
    <row r="860" spans="1:7" x14ac:dyDescent="0.25">
      <c r="A860" s="13"/>
      <c r="B860" s="14"/>
      <c r="C860" s="15"/>
      <c r="D860" s="16"/>
      <c r="E860" s="16"/>
      <c r="F860" s="16"/>
      <c r="G860" s="16"/>
    </row>
    <row r="861" spans="1:7" x14ac:dyDescent="0.25">
      <c r="A861" s="13"/>
      <c r="B861" s="14"/>
      <c r="C861" s="15"/>
      <c r="D861" s="16"/>
      <c r="E861" s="16"/>
      <c r="F861" s="16"/>
      <c r="G861" s="16"/>
    </row>
    <row r="862" spans="1:7" x14ac:dyDescent="0.25">
      <c r="A862" s="13"/>
      <c r="B862" s="14"/>
      <c r="C862" s="15"/>
      <c r="D862" s="16"/>
      <c r="E862" s="16"/>
      <c r="F862" s="16"/>
      <c r="G862" s="16"/>
    </row>
    <row r="863" spans="1:7" x14ac:dyDescent="0.25">
      <c r="A863" s="13"/>
      <c r="B863" s="14"/>
      <c r="C863" s="15"/>
      <c r="D863" s="16"/>
      <c r="E863" s="16"/>
      <c r="F863" s="16"/>
      <c r="G863" s="16"/>
    </row>
    <row r="864" spans="1:7" x14ac:dyDescent="0.25">
      <c r="A864" s="13"/>
      <c r="B864" s="14"/>
      <c r="C864" s="15"/>
      <c r="D864" s="16"/>
      <c r="E864" s="16"/>
      <c r="F864" s="16"/>
      <c r="G864" s="16"/>
    </row>
    <row r="865" spans="1:7" x14ac:dyDescent="0.25">
      <c r="A865" s="13"/>
      <c r="B865" s="14"/>
      <c r="C865" s="15"/>
      <c r="D865" s="16"/>
      <c r="E865" s="16"/>
      <c r="F865" s="16"/>
      <c r="G865" s="16"/>
    </row>
    <row r="866" spans="1:7" x14ac:dyDescent="0.25">
      <c r="A866" s="13"/>
      <c r="B866" s="14"/>
      <c r="C866" s="15"/>
      <c r="D866" s="16"/>
      <c r="E866" s="16"/>
      <c r="F866" s="16"/>
      <c r="G866" s="16"/>
    </row>
    <row r="867" spans="1:7" x14ac:dyDescent="0.25">
      <c r="A867" s="13"/>
      <c r="B867" s="14"/>
      <c r="C867" s="15"/>
      <c r="D867" s="16"/>
      <c r="E867" s="16"/>
      <c r="F867" s="16"/>
      <c r="G867" s="16"/>
    </row>
    <row r="868" spans="1:7" x14ac:dyDescent="0.25">
      <c r="A868" s="13"/>
      <c r="B868" s="14"/>
      <c r="C868" s="15"/>
      <c r="D868" s="16"/>
      <c r="E868" s="16"/>
      <c r="F868" s="16"/>
      <c r="G868" s="16"/>
    </row>
    <row r="869" spans="1:7" x14ac:dyDescent="0.25">
      <c r="A869" s="13"/>
      <c r="B869" s="14"/>
      <c r="C869" s="15"/>
      <c r="D869" s="16"/>
      <c r="E869" s="16"/>
      <c r="F869" s="16"/>
      <c r="G869" s="16"/>
    </row>
    <row r="870" spans="1:7" x14ac:dyDescent="0.25">
      <c r="A870" s="13"/>
      <c r="B870" s="14"/>
      <c r="C870" s="15"/>
      <c r="D870" s="16"/>
      <c r="E870" s="16"/>
      <c r="F870" s="16"/>
      <c r="G870" s="16"/>
    </row>
    <row r="871" spans="1:7" x14ac:dyDescent="0.25">
      <c r="A871" s="13"/>
      <c r="B871" s="14"/>
      <c r="C871" s="15"/>
      <c r="D871" s="16"/>
      <c r="E871" s="16"/>
      <c r="F871" s="16"/>
      <c r="G871" s="16"/>
    </row>
    <row r="872" spans="1:7" x14ac:dyDescent="0.25">
      <c r="A872" s="13"/>
      <c r="B872" s="14"/>
      <c r="C872" s="15"/>
      <c r="D872" s="16"/>
      <c r="E872" s="16"/>
      <c r="F872" s="16"/>
      <c r="G872" s="16"/>
    </row>
    <row r="873" spans="1:7" x14ac:dyDescent="0.25">
      <c r="A873" s="13"/>
      <c r="B873" s="14"/>
      <c r="C873" s="15"/>
      <c r="D873" s="16"/>
      <c r="E873" s="16"/>
      <c r="F873" s="16"/>
      <c r="G873" s="16"/>
    </row>
    <row r="874" spans="1:7" x14ac:dyDescent="0.25">
      <c r="A874" s="13"/>
      <c r="B874" s="14"/>
      <c r="C874" s="15"/>
      <c r="D874" s="16"/>
      <c r="E874" s="16"/>
      <c r="F874" s="16"/>
      <c r="G874" s="16"/>
    </row>
    <row r="875" spans="1:7" x14ac:dyDescent="0.25">
      <c r="A875" s="13"/>
      <c r="B875" s="14"/>
      <c r="C875" s="15"/>
      <c r="D875" s="16"/>
      <c r="E875" s="16"/>
      <c r="F875" s="16"/>
      <c r="G875" s="16"/>
    </row>
    <row r="876" spans="1:7" x14ac:dyDescent="0.25">
      <c r="A876" s="13"/>
      <c r="B876" s="14"/>
      <c r="C876" s="15"/>
      <c r="D876" s="16"/>
      <c r="E876" s="16"/>
      <c r="F876" s="16"/>
      <c r="G876" s="16"/>
    </row>
    <row r="877" spans="1:7" x14ac:dyDescent="0.25">
      <c r="A877" s="13"/>
      <c r="B877" s="14"/>
      <c r="C877" s="15"/>
      <c r="D877" s="16"/>
      <c r="E877" s="16"/>
      <c r="F877" s="16"/>
      <c r="G877" s="16"/>
    </row>
    <row r="878" spans="1:7" x14ac:dyDescent="0.25">
      <c r="A878" s="13"/>
      <c r="B878" s="14"/>
      <c r="C878" s="15"/>
      <c r="D878" s="16"/>
      <c r="E878" s="16"/>
      <c r="F878" s="16"/>
      <c r="G878" s="16"/>
    </row>
    <row r="879" spans="1:7" x14ac:dyDescent="0.25">
      <c r="A879" s="13"/>
      <c r="B879" s="14"/>
      <c r="C879" s="15"/>
      <c r="D879" s="16"/>
      <c r="E879" s="16"/>
      <c r="F879" s="16"/>
      <c r="G879" s="16"/>
    </row>
    <row r="880" spans="1:7" x14ac:dyDescent="0.25">
      <c r="A880" s="13"/>
      <c r="B880" s="14"/>
      <c r="C880" s="15"/>
      <c r="D880" s="16"/>
      <c r="E880" s="16"/>
      <c r="F880" s="16"/>
      <c r="G880" s="16"/>
    </row>
    <row r="881" spans="1:7" x14ac:dyDescent="0.25">
      <c r="A881" s="13"/>
      <c r="B881" s="14"/>
      <c r="C881" s="15"/>
      <c r="D881" s="16"/>
      <c r="E881" s="16"/>
      <c r="F881" s="16"/>
      <c r="G881" s="16"/>
    </row>
    <row r="882" spans="1:7" x14ac:dyDescent="0.25">
      <c r="A882" s="13"/>
      <c r="B882" s="14"/>
      <c r="C882" s="15"/>
      <c r="D882" s="16"/>
      <c r="E882" s="16"/>
      <c r="F882" s="16"/>
      <c r="G882" s="16"/>
    </row>
    <row r="883" spans="1:7" x14ac:dyDescent="0.25">
      <c r="A883" s="13"/>
      <c r="B883" s="14"/>
      <c r="C883" s="15"/>
      <c r="D883" s="16"/>
      <c r="E883" s="16"/>
      <c r="F883" s="16"/>
      <c r="G883" s="16"/>
    </row>
    <row r="884" spans="1:7" x14ac:dyDescent="0.25">
      <c r="A884" s="13"/>
      <c r="B884" s="14"/>
      <c r="C884" s="15"/>
      <c r="D884" s="16"/>
      <c r="E884" s="16"/>
      <c r="F884" s="16"/>
      <c r="G884" s="16"/>
    </row>
    <row r="885" spans="1:7" x14ac:dyDescent="0.25">
      <c r="A885" s="13"/>
      <c r="B885" s="14"/>
      <c r="C885" s="15"/>
      <c r="D885" s="16"/>
      <c r="E885" s="16"/>
      <c r="F885" s="16"/>
      <c r="G885" s="16"/>
    </row>
    <row r="886" spans="1:7" x14ac:dyDescent="0.25">
      <c r="A886" s="13"/>
      <c r="B886" s="14"/>
      <c r="C886" s="15"/>
      <c r="D886" s="16"/>
      <c r="E886" s="16"/>
      <c r="F886" s="16"/>
      <c r="G886" s="16"/>
    </row>
    <row r="887" spans="1:7" x14ac:dyDescent="0.25">
      <c r="A887" s="13"/>
      <c r="B887" s="14"/>
      <c r="C887" s="15"/>
      <c r="D887" s="16"/>
      <c r="E887" s="16"/>
      <c r="F887" s="16"/>
      <c r="G887" s="16"/>
    </row>
    <row r="888" spans="1:7" x14ac:dyDescent="0.25">
      <c r="A888" s="13"/>
      <c r="B888" s="14"/>
      <c r="C888" s="15"/>
      <c r="D888" s="16"/>
      <c r="E888" s="16"/>
      <c r="F888" s="16"/>
      <c r="G888" s="16"/>
    </row>
    <row r="889" spans="1:7" x14ac:dyDescent="0.25">
      <c r="A889" s="13"/>
      <c r="B889" s="14"/>
      <c r="C889" s="15"/>
      <c r="D889" s="16"/>
      <c r="E889" s="16"/>
      <c r="F889" s="16"/>
      <c r="G889" s="16"/>
    </row>
    <row r="890" spans="1:7" x14ac:dyDescent="0.25">
      <c r="A890" s="13"/>
      <c r="B890" s="14"/>
      <c r="C890" s="15"/>
      <c r="D890" s="16"/>
      <c r="E890" s="16"/>
      <c r="F890" s="16"/>
      <c r="G890" s="16"/>
    </row>
    <row r="891" spans="1:7" x14ac:dyDescent="0.25">
      <c r="A891" s="13"/>
      <c r="B891" s="14"/>
      <c r="C891" s="15"/>
      <c r="D891" s="16"/>
      <c r="E891" s="16"/>
      <c r="F891" s="16"/>
      <c r="G891" s="16"/>
    </row>
    <row r="892" spans="1:7" x14ac:dyDescent="0.25">
      <c r="A892" s="13"/>
      <c r="B892" s="14"/>
      <c r="C892" s="15"/>
      <c r="D892" s="16"/>
      <c r="E892" s="16"/>
      <c r="F892" s="16"/>
      <c r="G892" s="16"/>
    </row>
    <row r="893" spans="1:7" x14ac:dyDescent="0.25">
      <c r="A893" s="13"/>
      <c r="B893" s="14"/>
      <c r="C893" s="15"/>
      <c r="D893" s="16"/>
      <c r="E893" s="16"/>
      <c r="F893" s="16"/>
      <c r="G893" s="16"/>
    </row>
    <row r="894" spans="1:7" x14ac:dyDescent="0.25">
      <c r="A894" s="13"/>
      <c r="B894" s="14"/>
      <c r="C894" s="15"/>
      <c r="D894" s="16"/>
      <c r="E894" s="16"/>
      <c r="F894" s="16"/>
      <c r="G894" s="16"/>
    </row>
    <row r="895" spans="1:7" x14ac:dyDescent="0.25">
      <c r="A895" s="13"/>
      <c r="B895" s="14"/>
      <c r="C895" s="15"/>
      <c r="D895" s="16"/>
      <c r="E895" s="16"/>
      <c r="F895" s="16"/>
      <c r="G895" s="16"/>
    </row>
    <row r="896" spans="1:7" x14ac:dyDescent="0.25">
      <c r="A896" s="13"/>
      <c r="B896" s="14"/>
      <c r="C896" s="15"/>
      <c r="D896" s="16"/>
      <c r="E896" s="16"/>
      <c r="F896" s="16"/>
      <c r="G896" s="16"/>
    </row>
    <row r="897" spans="1:7" x14ac:dyDescent="0.25">
      <c r="A897" s="13"/>
      <c r="B897" s="14"/>
      <c r="C897" s="15"/>
      <c r="D897" s="16"/>
      <c r="E897" s="16"/>
      <c r="F897" s="16"/>
      <c r="G897" s="16"/>
    </row>
    <row r="898" spans="1:7" x14ac:dyDescent="0.25">
      <c r="A898" s="13"/>
      <c r="B898" s="14"/>
      <c r="C898" s="15"/>
      <c r="D898" s="16"/>
      <c r="E898" s="16"/>
      <c r="F898" s="16"/>
      <c r="G898" s="16"/>
    </row>
    <row r="899" spans="1:7" x14ac:dyDescent="0.25">
      <c r="A899" s="13"/>
      <c r="B899" s="14"/>
      <c r="C899" s="15"/>
      <c r="D899" s="16"/>
      <c r="E899" s="16"/>
      <c r="F899" s="16"/>
      <c r="G899" s="16"/>
    </row>
    <row r="900" spans="1:7" x14ac:dyDescent="0.25">
      <c r="A900" s="13"/>
      <c r="B900" s="14"/>
      <c r="C900" s="15"/>
      <c r="D900" s="16"/>
      <c r="E900" s="16"/>
      <c r="F900" s="16"/>
      <c r="G900" s="16"/>
    </row>
    <row r="901" spans="1:7" x14ac:dyDescent="0.25">
      <c r="A901" s="13"/>
      <c r="B901" s="14"/>
      <c r="C901" s="15"/>
      <c r="D901" s="16"/>
      <c r="E901" s="16"/>
      <c r="F901" s="16"/>
      <c r="G901" s="16"/>
    </row>
    <row r="902" spans="1:7" x14ac:dyDescent="0.25">
      <c r="A902" s="13"/>
      <c r="B902" s="14"/>
      <c r="C902" s="15"/>
      <c r="D902" s="16"/>
      <c r="E902" s="16"/>
      <c r="F902" s="16"/>
      <c r="G902" s="16"/>
    </row>
    <row r="903" spans="1:7" x14ac:dyDescent="0.25">
      <c r="A903" s="13"/>
      <c r="B903" s="14"/>
      <c r="C903" s="15"/>
      <c r="D903" s="16"/>
      <c r="E903" s="16"/>
      <c r="F903" s="16"/>
      <c r="G903" s="16"/>
    </row>
    <row r="904" spans="1:7" x14ac:dyDescent="0.25">
      <c r="A904" s="13"/>
      <c r="B904" s="14"/>
      <c r="C904" s="15"/>
      <c r="D904" s="16"/>
      <c r="E904" s="16"/>
      <c r="F904" s="16"/>
      <c r="G904" s="16"/>
    </row>
    <row r="905" spans="1:7" x14ac:dyDescent="0.25">
      <c r="A905" s="13"/>
      <c r="B905" s="14"/>
      <c r="C905" s="15"/>
      <c r="D905" s="16"/>
      <c r="E905" s="16"/>
      <c r="F905" s="16"/>
      <c r="G905" s="16"/>
    </row>
    <row r="906" spans="1:7" x14ac:dyDescent="0.25">
      <c r="A906" s="13"/>
      <c r="B906" s="14"/>
      <c r="C906" s="15"/>
      <c r="D906" s="16"/>
      <c r="E906" s="16"/>
      <c r="F906" s="16"/>
      <c r="G906" s="16"/>
    </row>
    <row r="907" spans="1:7" x14ac:dyDescent="0.25">
      <c r="A907" s="13"/>
      <c r="B907" s="14"/>
      <c r="C907" s="15"/>
      <c r="D907" s="16"/>
      <c r="E907" s="16"/>
      <c r="F907" s="16"/>
      <c r="G907" s="16"/>
    </row>
    <row r="908" spans="1:7" x14ac:dyDescent="0.25">
      <c r="A908" s="13"/>
      <c r="B908" s="14"/>
      <c r="C908" s="15"/>
      <c r="D908" s="16"/>
      <c r="E908" s="16"/>
      <c r="F908" s="16"/>
      <c r="G908" s="16"/>
    </row>
    <row r="909" spans="1:7" x14ac:dyDescent="0.25">
      <c r="A909" s="13"/>
      <c r="B909" s="14"/>
      <c r="C909" s="15"/>
      <c r="D909" s="16"/>
      <c r="E909" s="16"/>
      <c r="F909" s="16"/>
      <c r="G909" s="16"/>
    </row>
    <row r="910" spans="1:7" x14ac:dyDescent="0.25">
      <c r="A910" s="13"/>
      <c r="B910" s="14"/>
      <c r="C910" s="15"/>
      <c r="D910" s="16"/>
      <c r="E910" s="16"/>
      <c r="F910" s="16"/>
      <c r="G910" s="16"/>
    </row>
    <row r="911" spans="1:7" x14ac:dyDescent="0.25">
      <c r="A911" s="13"/>
      <c r="B911" s="14"/>
      <c r="C911" s="15"/>
      <c r="D911" s="16"/>
      <c r="E911" s="16"/>
      <c r="F911" s="16"/>
      <c r="G911" s="16"/>
    </row>
    <row r="912" spans="1:7" x14ac:dyDescent="0.25">
      <c r="A912" s="13"/>
      <c r="B912" s="14"/>
      <c r="C912" s="15"/>
      <c r="D912" s="16"/>
      <c r="E912" s="16"/>
      <c r="F912" s="16"/>
      <c r="G912" s="16"/>
    </row>
    <row r="913" spans="1:7" x14ac:dyDescent="0.25">
      <c r="A913" s="13"/>
      <c r="B913" s="14"/>
      <c r="C913" s="15"/>
      <c r="D913" s="16"/>
      <c r="E913" s="16"/>
      <c r="F913" s="16"/>
      <c r="G913" s="16"/>
    </row>
    <row r="914" spans="1:7" x14ac:dyDescent="0.25">
      <c r="A914" s="13"/>
      <c r="B914" s="14"/>
      <c r="C914" s="15"/>
      <c r="D914" s="16"/>
      <c r="E914" s="16"/>
      <c r="F914" s="16"/>
      <c r="G914" s="16"/>
    </row>
    <row r="915" spans="1:7" x14ac:dyDescent="0.25">
      <c r="A915" s="13"/>
      <c r="B915" s="14"/>
      <c r="C915" s="15"/>
      <c r="D915" s="16"/>
      <c r="E915" s="16"/>
      <c r="F915" s="16"/>
      <c r="G915" s="16"/>
    </row>
    <row r="916" spans="1:7" x14ac:dyDescent="0.25">
      <c r="A916" s="13"/>
      <c r="B916" s="14"/>
      <c r="C916" s="15"/>
      <c r="D916" s="16"/>
      <c r="E916" s="16"/>
      <c r="F916" s="16"/>
      <c r="G916" s="16"/>
    </row>
    <row r="917" spans="1:7" x14ac:dyDescent="0.25">
      <c r="A917" s="13"/>
      <c r="B917" s="14"/>
      <c r="C917" s="15"/>
      <c r="D917" s="16"/>
      <c r="E917" s="16"/>
      <c r="F917" s="16"/>
      <c r="G917" s="16"/>
    </row>
    <row r="918" spans="1:7" x14ac:dyDescent="0.25">
      <c r="A918" s="13"/>
      <c r="B918" s="14"/>
      <c r="C918" s="15"/>
      <c r="D918" s="16"/>
      <c r="E918" s="16"/>
      <c r="F918" s="16"/>
      <c r="G918" s="16"/>
    </row>
    <row r="919" spans="1:7" x14ac:dyDescent="0.25">
      <c r="A919" s="13"/>
      <c r="B919" s="14"/>
      <c r="C919" s="15"/>
      <c r="D919" s="16"/>
      <c r="E919" s="16"/>
      <c r="F919" s="16"/>
      <c r="G919" s="16"/>
    </row>
    <row r="920" spans="1:7" x14ac:dyDescent="0.25">
      <c r="A920" s="13"/>
      <c r="B920" s="14"/>
      <c r="C920" s="15"/>
      <c r="D920" s="16"/>
      <c r="E920" s="16"/>
      <c r="F920" s="16"/>
      <c r="G920" s="16"/>
    </row>
    <row r="921" spans="1:7" x14ac:dyDescent="0.25">
      <c r="A921" s="13"/>
      <c r="B921" s="14"/>
      <c r="C921" s="15"/>
      <c r="D921" s="16"/>
      <c r="E921" s="16"/>
      <c r="F921" s="16"/>
      <c r="G921" s="16"/>
    </row>
    <row r="922" spans="1:7" x14ac:dyDescent="0.25">
      <c r="A922" s="13"/>
      <c r="B922" s="14"/>
      <c r="C922" s="15"/>
      <c r="D922" s="16"/>
      <c r="E922" s="16"/>
      <c r="F922" s="16"/>
      <c r="G922" s="16"/>
    </row>
    <row r="923" spans="1:7" x14ac:dyDescent="0.25">
      <c r="A923" s="13"/>
      <c r="B923" s="14"/>
      <c r="C923" s="15"/>
      <c r="D923" s="16"/>
      <c r="E923" s="16"/>
      <c r="F923" s="16"/>
      <c r="G923" s="16"/>
    </row>
    <row r="924" spans="1:7" x14ac:dyDescent="0.25">
      <c r="A924" s="13"/>
      <c r="B924" s="14"/>
      <c r="C924" s="15"/>
      <c r="D924" s="16"/>
      <c r="E924" s="16"/>
      <c r="F924" s="16"/>
      <c r="G924" s="16"/>
    </row>
    <row r="925" spans="1:7" x14ac:dyDescent="0.25">
      <c r="A925" s="13"/>
      <c r="B925" s="14"/>
      <c r="C925" s="15"/>
      <c r="D925" s="16"/>
      <c r="E925" s="16"/>
      <c r="F925" s="16"/>
      <c r="G925" s="16"/>
    </row>
    <row r="926" spans="1:7" x14ac:dyDescent="0.25">
      <c r="A926" s="13"/>
      <c r="B926" s="14"/>
      <c r="C926" s="15"/>
      <c r="D926" s="16"/>
      <c r="E926" s="16"/>
      <c r="F926" s="16"/>
      <c r="G926" s="16"/>
    </row>
    <row r="927" spans="1:7" x14ac:dyDescent="0.25">
      <c r="A927" s="13"/>
      <c r="B927" s="14"/>
      <c r="C927" s="15"/>
      <c r="D927" s="16"/>
      <c r="E927" s="16"/>
      <c r="F927" s="16"/>
      <c r="G927" s="16"/>
    </row>
    <row r="928" spans="1:7" x14ac:dyDescent="0.25">
      <c r="A928" s="13"/>
      <c r="B928" s="14"/>
      <c r="C928" s="15"/>
      <c r="D928" s="16"/>
      <c r="E928" s="16"/>
      <c r="F928" s="16"/>
      <c r="G928" s="16"/>
    </row>
    <row r="929" spans="1:7" x14ac:dyDescent="0.25">
      <c r="A929" s="13"/>
      <c r="B929" s="14"/>
      <c r="C929" s="15"/>
      <c r="D929" s="16"/>
      <c r="E929" s="16"/>
      <c r="F929" s="16"/>
      <c r="G929" s="16"/>
    </row>
    <row r="930" spans="1:7" x14ac:dyDescent="0.25">
      <c r="A930" s="13"/>
      <c r="B930" s="14"/>
      <c r="C930" s="15"/>
      <c r="D930" s="16"/>
      <c r="E930" s="16"/>
      <c r="F930" s="16"/>
      <c r="G930" s="16"/>
    </row>
    <row r="931" spans="1:7" x14ac:dyDescent="0.25">
      <c r="A931" s="13"/>
      <c r="B931" s="14"/>
      <c r="C931" s="15"/>
      <c r="D931" s="16"/>
      <c r="E931" s="16"/>
      <c r="F931" s="16"/>
      <c r="G931" s="16"/>
    </row>
    <row r="932" spans="1:7" x14ac:dyDescent="0.25">
      <c r="A932" s="13"/>
      <c r="B932" s="14"/>
      <c r="C932" s="15"/>
      <c r="D932" s="16"/>
      <c r="E932" s="16"/>
      <c r="F932" s="16"/>
      <c r="G932" s="16"/>
    </row>
    <row r="933" spans="1:7" x14ac:dyDescent="0.25">
      <c r="A933" s="13"/>
      <c r="B933" s="14"/>
      <c r="C933" s="15"/>
      <c r="D933" s="16"/>
      <c r="E933" s="16"/>
      <c r="F933" s="16"/>
      <c r="G933" s="16"/>
    </row>
    <row r="934" spans="1:7" x14ac:dyDescent="0.25">
      <c r="A934" s="13"/>
      <c r="B934" s="14"/>
      <c r="C934" s="15"/>
      <c r="D934" s="16"/>
      <c r="E934" s="16"/>
      <c r="F934" s="16"/>
      <c r="G934" s="16"/>
    </row>
    <row r="935" spans="1:7" x14ac:dyDescent="0.25">
      <c r="A935" s="13"/>
      <c r="B935" s="14"/>
      <c r="C935" s="15"/>
      <c r="D935" s="16"/>
      <c r="E935" s="16"/>
      <c r="F935" s="16"/>
      <c r="G935" s="16"/>
    </row>
    <row r="936" spans="1:7" x14ac:dyDescent="0.25">
      <c r="A936" s="13"/>
      <c r="B936" s="14"/>
      <c r="C936" s="15"/>
      <c r="D936" s="16"/>
      <c r="E936" s="16"/>
      <c r="F936" s="16"/>
      <c r="G936" s="16"/>
    </row>
    <row r="937" spans="1:7" x14ac:dyDescent="0.25">
      <c r="A937" s="13"/>
      <c r="B937" s="14"/>
      <c r="C937" s="15"/>
      <c r="D937" s="16"/>
      <c r="E937" s="16"/>
      <c r="F937" s="16"/>
      <c r="G937" s="16"/>
    </row>
    <row r="938" spans="1:7" x14ac:dyDescent="0.25">
      <c r="A938" s="13"/>
      <c r="B938" s="14"/>
      <c r="C938" s="15"/>
      <c r="D938" s="16"/>
      <c r="E938" s="16"/>
      <c r="F938" s="16"/>
      <c r="G938" s="16"/>
    </row>
    <row r="939" spans="1:7" x14ac:dyDescent="0.25">
      <c r="A939" s="13"/>
      <c r="B939" s="14"/>
      <c r="C939" s="15"/>
      <c r="D939" s="16"/>
      <c r="E939" s="16"/>
      <c r="F939" s="16"/>
      <c r="G939" s="16"/>
    </row>
    <row r="940" spans="1:7" x14ac:dyDescent="0.25">
      <c r="A940" s="13"/>
      <c r="B940" s="14"/>
      <c r="C940" s="15"/>
      <c r="D940" s="16"/>
      <c r="E940" s="16"/>
      <c r="F940" s="16"/>
      <c r="G940" s="16"/>
    </row>
    <row r="941" spans="1:7" x14ac:dyDescent="0.25">
      <c r="A941" s="13"/>
      <c r="B941" s="14"/>
      <c r="C941" s="15"/>
      <c r="D941" s="16"/>
      <c r="E941" s="16"/>
      <c r="F941" s="16"/>
      <c r="G941" s="16"/>
    </row>
    <row r="942" spans="1:7" x14ac:dyDescent="0.25">
      <c r="A942" s="13"/>
      <c r="B942" s="14"/>
      <c r="C942" s="15"/>
      <c r="D942" s="16"/>
      <c r="E942" s="16"/>
      <c r="F942" s="16"/>
      <c r="G942" s="16"/>
    </row>
    <row r="943" spans="1:7" x14ac:dyDescent="0.25">
      <c r="A943" s="13"/>
      <c r="B943" s="14"/>
      <c r="C943" s="15"/>
      <c r="D943" s="16"/>
      <c r="E943" s="16"/>
      <c r="F943" s="16"/>
      <c r="G943" s="16"/>
    </row>
    <row r="944" spans="1:7" x14ac:dyDescent="0.25">
      <c r="A944" s="13"/>
      <c r="B944" s="14"/>
      <c r="C944" s="15"/>
      <c r="D944" s="16"/>
      <c r="E944" s="16"/>
      <c r="F944" s="16"/>
      <c r="G944" s="16"/>
    </row>
    <row r="945" spans="1:7" x14ac:dyDescent="0.25">
      <c r="A945" s="13"/>
      <c r="B945" s="14"/>
      <c r="C945" s="15"/>
      <c r="D945" s="16"/>
      <c r="E945" s="16"/>
      <c r="F945" s="16"/>
      <c r="G945" s="16"/>
    </row>
    <row r="946" spans="1:7" x14ac:dyDescent="0.25">
      <c r="A946" s="13"/>
      <c r="B946" s="14"/>
      <c r="C946" s="15"/>
      <c r="D946" s="16"/>
      <c r="E946" s="16"/>
      <c r="F946" s="16"/>
      <c r="G946" s="16"/>
    </row>
    <row r="947" spans="1:7" x14ac:dyDescent="0.25">
      <c r="A947" s="13"/>
      <c r="B947" s="14"/>
      <c r="C947" s="15"/>
      <c r="D947" s="16"/>
      <c r="E947" s="16"/>
      <c r="F947" s="16"/>
      <c r="G947" s="16"/>
    </row>
    <row r="948" spans="1:7" x14ac:dyDescent="0.25">
      <c r="A948" s="13"/>
      <c r="B948" s="14"/>
      <c r="C948" s="15"/>
      <c r="D948" s="16"/>
      <c r="E948" s="16"/>
      <c r="F948" s="16"/>
      <c r="G948" s="16"/>
    </row>
    <row r="949" spans="1:7" x14ac:dyDescent="0.25">
      <c r="A949" s="13"/>
      <c r="B949" s="14"/>
      <c r="C949" s="15"/>
      <c r="D949" s="16"/>
      <c r="E949" s="16"/>
      <c r="F949" s="16"/>
      <c r="G949" s="16"/>
    </row>
    <row r="950" spans="1:7" x14ac:dyDescent="0.25">
      <c r="A950" s="13"/>
      <c r="B950" s="14"/>
      <c r="C950" s="15"/>
      <c r="D950" s="16"/>
      <c r="E950" s="16"/>
      <c r="F950" s="16"/>
      <c r="G950" s="16"/>
    </row>
    <row r="951" spans="1:7" x14ac:dyDescent="0.25">
      <c r="A951" s="13"/>
      <c r="B951" s="14"/>
      <c r="C951" s="15"/>
      <c r="D951" s="16"/>
      <c r="E951" s="16"/>
      <c r="F951" s="16"/>
      <c r="G951" s="16"/>
    </row>
    <row r="952" spans="1:7" x14ac:dyDescent="0.25">
      <c r="A952" s="13"/>
      <c r="B952" s="14"/>
      <c r="C952" s="15"/>
      <c r="D952" s="16"/>
      <c r="E952" s="16"/>
      <c r="F952" s="16"/>
      <c r="G952" s="16"/>
    </row>
    <row r="953" spans="1:7" x14ac:dyDescent="0.25">
      <c r="A953" s="13"/>
      <c r="B953" s="14"/>
      <c r="C953" s="15"/>
      <c r="D953" s="16"/>
      <c r="E953" s="16"/>
      <c r="F953" s="16"/>
      <c r="G953" s="16"/>
    </row>
    <row r="954" spans="1:7" x14ac:dyDescent="0.25">
      <c r="A954" s="13"/>
      <c r="B954" s="14"/>
      <c r="C954" s="15"/>
      <c r="D954" s="16"/>
      <c r="E954" s="16"/>
      <c r="F954" s="16"/>
      <c r="G954" s="16"/>
    </row>
    <row r="955" spans="1:7" x14ac:dyDescent="0.25">
      <c r="A955" s="13"/>
      <c r="B955" s="14"/>
      <c r="C955" s="15"/>
      <c r="D955" s="16"/>
      <c r="E955" s="16"/>
      <c r="F955" s="16"/>
      <c r="G955" s="16"/>
    </row>
    <row r="956" spans="1:7" x14ac:dyDescent="0.25">
      <c r="A956" s="13"/>
      <c r="B956" s="14"/>
      <c r="C956" s="15"/>
      <c r="D956" s="16"/>
      <c r="E956" s="16"/>
      <c r="F956" s="16"/>
      <c r="G956" s="16"/>
    </row>
    <row r="957" spans="1:7" x14ac:dyDescent="0.25">
      <c r="A957" s="13"/>
      <c r="B957" s="14"/>
      <c r="C957" s="15"/>
      <c r="D957" s="16"/>
      <c r="E957" s="16"/>
      <c r="F957" s="16"/>
      <c r="G957" s="16"/>
    </row>
    <row r="958" spans="1:7" x14ac:dyDescent="0.25">
      <c r="A958" s="13"/>
      <c r="B958" s="14"/>
      <c r="C958" s="15"/>
      <c r="D958" s="16"/>
      <c r="E958" s="16"/>
      <c r="F958" s="16"/>
      <c r="G958" s="16"/>
    </row>
    <row r="959" spans="1:7" x14ac:dyDescent="0.25">
      <c r="A959" s="13"/>
      <c r="B959" s="14"/>
      <c r="C959" s="15"/>
      <c r="D959" s="16"/>
      <c r="E959" s="16"/>
      <c r="F959" s="16"/>
      <c r="G959" s="16"/>
    </row>
    <row r="960" spans="1:7" x14ac:dyDescent="0.25">
      <c r="A960" s="13"/>
      <c r="B960" s="14"/>
      <c r="C960" s="15"/>
      <c r="D960" s="16"/>
      <c r="E960" s="16"/>
      <c r="F960" s="16"/>
      <c r="G960" s="16"/>
    </row>
    <row r="961" spans="1:7" x14ac:dyDescent="0.25">
      <c r="A961" s="13"/>
      <c r="B961" s="14"/>
      <c r="C961" s="15"/>
      <c r="D961" s="16"/>
      <c r="E961" s="16"/>
      <c r="F961" s="16"/>
      <c r="G961" s="16"/>
    </row>
    <row r="962" spans="1:7" x14ac:dyDescent="0.25">
      <c r="A962" s="13"/>
      <c r="B962" s="14"/>
      <c r="C962" s="15"/>
      <c r="D962" s="16"/>
      <c r="E962" s="16"/>
      <c r="F962" s="16"/>
      <c r="G962" s="16"/>
    </row>
    <row r="963" spans="1:7" x14ac:dyDescent="0.25">
      <c r="A963" s="13"/>
      <c r="B963" s="14"/>
      <c r="C963" s="15"/>
      <c r="D963" s="16"/>
      <c r="E963" s="16"/>
      <c r="F963" s="16"/>
      <c r="G963" s="16"/>
    </row>
    <row r="964" spans="1:7" x14ac:dyDescent="0.25">
      <c r="A964" s="13"/>
      <c r="B964" s="14"/>
      <c r="C964" s="15"/>
      <c r="D964" s="16"/>
      <c r="E964" s="16"/>
      <c r="F964" s="16"/>
      <c r="G964" s="16"/>
    </row>
    <row r="965" spans="1:7" x14ac:dyDescent="0.25">
      <c r="A965" s="13"/>
      <c r="B965" s="14"/>
      <c r="C965" s="15"/>
      <c r="D965" s="16"/>
      <c r="E965" s="16"/>
      <c r="F965" s="16"/>
      <c r="G965" s="16"/>
    </row>
    <row r="966" spans="1:7" x14ac:dyDescent="0.25">
      <c r="A966" s="13"/>
      <c r="B966" s="14"/>
      <c r="C966" s="15"/>
      <c r="D966" s="16"/>
      <c r="E966" s="16"/>
      <c r="F966" s="16"/>
      <c r="G966" s="16"/>
    </row>
    <row r="967" spans="1:7" x14ac:dyDescent="0.25">
      <c r="A967" s="13"/>
      <c r="B967" s="14"/>
      <c r="C967" s="15"/>
      <c r="D967" s="16"/>
      <c r="E967" s="16"/>
      <c r="F967" s="16"/>
      <c r="G967" s="16"/>
    </row>
    <row r="968" spans="1:7" x14ac:dyDescent="0.25">
      <c r="A968" s="13"/>
      <c r="B968" s="14"/>
      <c r="C968" s="15"/>
      <c r="D968" s="16"/>
      <c r="E968" s="16"/>
      <c r="F968" s="16"/>
      <c r="G968" s="16"/>
    </row>
    <row r="969" spans="1:7" x14ac:dyDescent="0.25">
      <c r="A969" s="13"/>
      <c r="B969" s="14"/>
      <c r="C969" s="15"/>
      <c r="D969" s="16"/>
      <c r="E969" s="16"/>
      <c r="F969" s="16"/>
      <c r="G969" s="16"/>
    </row>
    <row r="970" spans="1:7" x14ac:dyDescent="0.25">
      <c r="A970" s="13"/>
      <c r="B970" s="14"/>
      <c r="C970" s="15"/>
      <c r="D970" s="16"/>
      <c r="E970" s="16"/>
      <c r="F970" s="16"/>
      <c r="G970" s="16"/>
    </row>
    <row r="971" spans="1:7" x14ac:dyDescent="0.25">
      <c r="A971" s="13"/>
      <c r="B971" s="14"/>
      <c r="C971" s="15"/>
      <c r="D971" s="16"/>
      <c r="E971" s="16"/>
      <c r="F971" s="16"/>
      <c r="G971" s="16"/>
    </row>
    <row r="972" spans="1:7" x14ac:dyDescent="0.25">
      <c r="A972" s="13"/>
      <c r="B972" s="14"/>
      <c r="C972" s="15"/>
      <c r="D972" s="16"/>
      <c r="E972" s="16"/>
      <c r="F972" s="16"/>
      <c r="G972" s="16"/>
    </row>
    <row r="973" spans="1:7" x14ac:dyDescent="0.25">
      <c r="A973" s="13"/>
      <c r="B973" s="14"/>
      <c r="C973" s="15"/>
      <c r="D973" s="16"/>
      <c r="E973" s="16"/>
      <c r="F973" s="16"/>
      <c r="G973" s="16"/>
    </row>
    <row r="974" spans="1:7" x14ac:dyDescent="0.25">
      <c r="A974" s="13"/>
      <c r="B974" s="14"/>
      <c r="C974" s="15"/>
      <c r="D974" s="16"/>
      <c r="E974" s="16"/>
      <c r="F974" s="16"/>
      <c r="G974" s="16"/>
    </row>
    <row r="975" spans="1:7" x14ac:dyDescent="0.25">
      <c r="A975" s="13"/>
      <c r="B975" s="14"/>
      <c r="C975" s="15"/>
      <c r="D975" s="16"/>
      <c r="E975" s="16"/>
      <c r="F975" s="16"/>
      <c r="G975" s="16"/>
    </row>
    <row r="976" spans="1:7" x14ac:dyDescent="0.25">
      <c r="A976" s="13"/>
      <c r="B976" s="14"/>
      <c r="C976" s="15"/>
      <c r="D976" s="16"/>
      <c r="E976" s="16"/>
      <c r="F976" s="16"/>
      <c r="G976" s="16"/>
    </row>
    <row r="977" spans="1:7" x14ac:dyDescent="0.25">
      <c r="A977" s="13"/>
      <c r="B977" s="14"/>
      <c r="C977" s="15"/>
      <c r="D977" s="16"/>
      <c r="E977" s="16"/>
      <c r="F977" s="16"/>
      <c r="G977" s="16"/>
    </row>
    <row r="978" spans="1:7" x14ac:dyDescent="0.25">
      <c r="A978" s="13"/>
      <c r="B978" s="14"/>
      <c r="C978" s="15"/>
      <c r="D978" s="16"/>
      <c r="E978" s="16"/>
      <c r="F978" s="16"/>
      <c r="G978" s="16"/>
    </row>
    <row r="979" spans="1:7" x14ac:dyDescent="0.25">
      <c r="A979" s="13"/>
      <c r="B979" s="14"/>
      <c r="C979" s="15"/>
      <c r="D979" s="16"/>
      <c r="E979" s="16"/>
      <c r="F979" s="16"/>
      <c r="G979" s="16"/>
    </row>
    <row r="980" spans="1:7" x14ac:dyDescent="0.25">
      <c r="A980" s="13"/>
      <c r="B980" s="14"/>
      <c r="C980" s="15"/>
      <c r="D980" s="16"/>
      <c r="E980" s="16"/>
      <c r="F980" s="16"/>
      <c r="G980" s="16"/>
    </row>
    <row r="981" spans="1:7" x14ac:dyDescent="0.25">
      <c r="A981" s="13"/>
      <c r="B981" s="14"/>
      <c r="C981" s="15"/>
      <c r="D981" s="16"/>
      <c r="E981" s="16"/>
      <c r="F981" s="16"/>
      <c r="G981" s="16"/>
    </row>
    <row r="982" spans="1:7" x14ac:dyDescent="0.25">
      <c r="A982" s="13"/>
      <c r="B982" s="14"/>
      <c r="C982" s="15"/>
      <c r="D982" s="16"/>
      <c r="E982" s="16"/>
      <c r="F982" s="16"/>
      <c r="G982" s="16"/>
    </row>
    <row r="983" spans="1:7" x14ac:dyDescent="0.25">
      <c r="A983" s="13"/>
      <c r="B983" s="14"/>
      <c r="C983" s="15"/>
      <c r="D983" s="16"/>
      <c r="E983" s="16"/>
      <c r="F983" s="16"/>
      <c r="G983" s="16"/>
    </row>
    <row r="984" spans="1:7" x14ac:dyDescent="0.25">
      <c r="A984" s="13"/>
      <c r="B984" s="14"/>
      <c r="C984" s="15"/>
      <c r="D984" s="16"/>
      <c r="E984" s="16"/>
      <c r="F984" s="16"/>
      <c r="G984" s="16"/>
    </row>
    <row r="985" spans="1:7" x14ac:dyDescent="0.25">
      <c r="A985" s="13"/>
      <c r="B985" s="14"/>
      <c r="C985" s="15"/>
      <c r="D985" s="16"/>
      <c r="E985" s="16"/>
      <c r="F985" s="16"/>
      <c r="G985" s="16"/>
    </row>
    <row r="986" spans="1:7" x14ac:dyDescent="0.25">
      <c r="A986" s="13"/>
      <c r="B986" s="14"/>
      <c r="C986" s="15"/>
      <c r="D986" s="16"/>
      <c r="E986" s="16"/>
      <c r="F986" s="16"/>
      <c r="G986" s="16"/>
    </row>
    <row r="987" spans="1:7" x14ac:dyDescent="0.25">
      <c r="A987" s="13"/>
      <c r="B987" s="14"/>
      <c r="C987" s="15"/>
      <c r="D987" s="16"/>
      <c r="E987" s="16"/>
      <c r="F987" s="16"/>
      <c r="G987" s="16"/>
    </row>
    <row r="988" spans="1:7" x14ac:dyDescent="0.25">
      <c r="A988" s="13"/>
      <c r="B988" s="14"/>
      <c r="C988" s="15"/>
      <c r="D988" s="16"/>
      <c r="E988" s="16"/>
      <c r="F988" s="16"/>
      <c r="G988" s="16"/>
    </row>
    <row r="989" spans="1:7" x14ac:dyDescent="0.25">
      <c r="A989" s="13"/>
      <c r="B989" s="14"/>
      <c r="C989" s="15"/>
      <c r="D989" s="16"/>
      <c r="E989" s="16"/>
      <c r="F989" s="16"/>
      <c r="G989" s="16"/>
    </row>
    <row r="990" spans="1:7" x14ac:dyDescent="0.25">
      <c r="A990" s="13"/>
      <c r="B990" s="14"/>
      <c r="C990" s="15"/>
      <c r="D990" s="16"/>
      <c r="E990" s="16"/>
      <c r="F990" s="16"/>
      <c r="G990" s="16"/>
    </row>
    <row r="991" spans="1:7" x14ac:dyDescent="0.25">
      <c r="A991" s="13"/>
      <c r="B991" s="14"/>
      <c r="C991" s="15"/>
      <c r="D991" s="16"/>
      <c r="E991" s="16"/>
      <c r="F991" s="16"/>
      <c r="G991" s="16"/>
    </row>
    <row r="992" spans="1:7" x14ac:dyDescent="0.25">
      <c r="A992" s="13"/>
      <c r="B992" s="14"/>
      <c r="C992" s="15"/>
      <c r="D992" s="16"/>
      <c r="E992" s="16"/>
      <c r="F992" s="16"/>
      <c r="G992" s="16"/>
    </row>
    <row r="993" spans="1:7" x14ac:dyDescent="0.25">
      <c r="A993" s="13"/>
      <c r="B993" s="14"/>
      <c r="C993" s="15"/>
      <c r="D993" s="16"/>
      <c r="E993" s="16"/>
      <c r="F993" s="16"/>
      <c r="G993" s="16"/>
    </row>
    <row r="994" spans="1:7" x14ac:dyDescent="0.25">
      <c r="A994" s="13"/>
      <c r="B994" s="14"/>
      <c r="C994" s="15"/>
      <c r="D994" s="16"/>
      <c r="E994" s="16"/>
      <c r="F994" s="16"/>
      <c r="G994" s="16"/>
    </row>
    <row r="995" spans="1:7" x14ac:dyDescent="0.25">
      <c r="A995" s="13"/>
      <c r="B995" s="14"/>
      <c r="C995" s="15"/>
      <c r="D995" s="16"/>
      <c r="E995" s="16"/>
      <c r="F995" s="16"/>
      <c r="G995" s="16"/>
    </row>
    <row r="996" spans="1:7" x14ac:dyDescent="0.25">
      <c r="A996" s="13"/>
      <c r="B996" s="14"/>
      <c r="C996" s="15"/>
      <c r="D996" s="16"/>
      <c r="E996" s="16"/>
      <c r="F996" s="16"/>
      <c r="G996" s="16"/>
    </row>
    <row r="997" spans="1:7" x14ac:dyDescent="0.25">
      <c r="A997" s="13"/>
      <c r="B997" s="14"/>
      <c r="C997" s="15"/>
      <c r="D997" s="16"/>
      <c r="E997" s="16"/>
      <c r="F997" s="16"/>
      <c r="G997" s="16"/>
    </row>
    <row r="998" spans="1:7" x14ac:dyDescent="0.25">
      <c r="A998" s="13"/>
      <c r="B998" s="14"/>
      <c r="C998" s="15"/>
      <c r="D998" s="16"/>
      <c r="E998" s="16"/>
      <c r="F998" s="16"/>
      <c r="G998" s="16"/>
    </row>
    <row r="999" spans="1:7" x14ac:dyDescent="0.25">
      <c r="A999" s="13"/>
      <c r="B999" s="14"/>
      <c r="C999" s="15"/>
      <c r="D999" s="16"/>
      <c r="E999" s="16"/>
      <c r="F999" s="16"/>
      <c r="G999" s="16"/>
    </row>
    <row r="1000" spans="1:7" x14ac:dyDescent="0.25">
      <c r="A1000" s="13"/>
      <c r="B1000" s="14"/>
      <c r="C1000" s="15"/>
      <c r="D1000" s="16"/>
      <c r="E1000" s="16"/>
      <c r="F1000" s="16"/>
      <c r="G1000" s="16"/>
    </row>
    <row r="1001" spans="1:7" x14ac:dyDescent="0.25">
      <c r="A1001" s="13"/>
      <c r="B1001" s="14"/>
      <c r="C1001" s="15"/>
      <c r="D1001" s="16"/>
      <c r="E1001" s="16"/>
      <c r="F1001" s="16"/>
      <c r="G1001" s="16"/>
    </row>
    <row r="1002" spans="1:7" x14ac:dyDescent="0.25">
      <c r="A1002" s="13"/>
      <c r="B1002" s="14"/>
      <c r="C1002" s="15"/>
      <c r="D1002" s="16"/>
      <c r="E1002" s="16"/>
      <c r="F1002" s="16"/>
      <c r="G1002" s="16"/>
    </row>
    <row r="1003" spans="1:7" x14ac:dyDescent="0.25">
      <c r="A1003" s="13"/>
      <c r="B1003" s="14"/>
      <c r="C1003" s="15"/>
      <c r="D1003" s="16"/>
      <c r="E1003" s="16"/>
      <c r="F1003" s="16"/>
      <c r="G1003" s="16"/>
    </row>
    <row r="1004" spans="1:7" x14ac:dyDescent="0.25">
      <c r="A1004" s="13"/>
      <c r="B1004" s="14"/>
      <c r="C1004" s="15"/>
      <c r="D1004" s="16"/>
      <c r="E1004" s="16"/>
      <c r="F1004" s="16"/>
      <c r="G1004" s="16"/>
    </row>
    <row r="1005" spans="1:7" x14ac:dyDescent="0.25">
      <c r="A1005" s="13"/>
      <c r="B1005" s="14"/>
      <c r="C1005" s="15"/>
      <c r="D1005" s="16"/>
      <c r="E1005" s="16"/>
      <c r="F1005" s="16"/>
      <c r="G1005" s="16"/>
    </row>
  </sheetData>
  <mergeCells count="9">
    <mergeCell ref="B684:D684"/>
    <mergeCell ref="E684:G684"/>
    <mergeCell ref="A2:D2"/>
    <mergeCell ref="A3:D3"/>
    <mergeCell ref="A4:D4"/>
    <mergeCell ref="B273:C273"/>
    <mergeCell ref="D273:E273"/>
    <mergeCell ref="B281:C281"/>
    <mergeCell ref="D281:E281"/>
  </mergeCells>
  <conditionalFormatting sqref="A308">
    <cfRule type="containsText" dxfId="26" priority="22" operator="containsText" text="outflow">
      <formula>NOT(ISERROR(SEARCH("outflow",A308)))</formula>
    </cfRule>
    <cfRule type="containsText" dxfId="25" priority="23" operator="containsText" text="inflow">
      <formula>NOT(ISERROR(SEARCH("inflow",A308)))</formula>
    </cfRule>
    <cfRule type="cellIs" dxfId="24" priority="24" operator="equal">
      <formula>"""inflow"""</formula>
    </cfRule>
  </conditionalFormatting>
  <conditionalFormatting sqref="A311:A312">
    <cfRule type="containsText" dxfId="23" priority="19" operator="containsText" text="outflow">
      <formula>NOT(ISERROR(SEARCH("outflow",A311)))</formula>
    </cfRule>
    <cfRule type="containsText" dxfId="22" priority="20" operator="containsText" text="inflow">
      <formula>NOT(ISERROR(SEARCH("inflow",A311)))</formula>
    </cfRule>
    <cfRule type="cellIs" dxfId="21" priority="21" operator="equal">
      <formula>"""inflow"""</formula>
    </cfRule>
  </conditionalFormatting>
  <conditionalFormatting sqref="A309">
    <cfRule type="containsText" dxfId="20" priority="16" operator="containsText" text="outflow">
      <formula>NOT(ISERROR(SEARCH("outflow",A309)))</formula>
    </cfRule>
    <cfRule type="containsText" dxfId="19" priority="17" operator="containsText" text="inflow">
      <formula>NOT(ISERROR(SEARCH("inflow",A309)))</formula>
    </cfRule>
    <cfRule type="cellIs" dxfId="18" priority="18" operator="equal">
      <formula>"""inflow"""</formula>
    </cfRule>
  </conditionalFormatting>
  <conditionalFormatting sqref="A313">
    <cfRule type="containsText" dxfId="17" priority="13" operator="containsText" text="outflow">
      <formula>NOT(ISERROR(SEARCH("outflow",A313)))</formula>
    </cfRule>
    <cfRule type="containsText" dxfId="16" priority="14" operator="containsText" text="inflow">
      <formula>NOT(ISERROR(SEARCH("inflow",A313)))</formula>
    </cfRule>
    <cfRule type="cellIs" dxfId="15" priority="15" operator="equal">
      <formula>"""inflow"""</formula>
    </cfRule>
  </conditionalFormatting>
  <conditionalFormatting sqref="A314">
    <cfRule type="containsText" dxfId="14" priority="10" operator="containsText" text="outflow">
      <formula>NOT(ISERROR(SEARCH("outflow",A314)))</formula>
    </cfRule>
    <cfRule type="containsText" dxfId="13" priority="11" operator="containsText" text="inflow">
      <formula>NOT(ISERROR(SEARCH("inflow",A314)))</formula>
    </cfRule>
    <cfRule type="cellIs" dxfId="12" priority="12" operator="equal">
      <formula>"""inflow"""</formula>
    </cfRule>
  </conditionalFormatting>
  <conditionalFormatting sqref="D334:D342">
    <cfRule type="containsText" dxfId="11" priority="7" operator="containsText" text="outflow">
      <formula>NOT(ISERROR(SEARCH("outflow",D334)))</formula>
    </cfRule>
    <cfRule type="containsText" dxfId="10" priority="8" operator="containsText" text="inflow">
      <formula>NOT(ISERROR(SEARCH("inflow",D334)))</formula>
    </cfRule>
    <cfRule type="cellIs" dxfId="9" priority="9" operator="equal">
      <formula>"""inflow"""</formula>
    </cfRule>
  </conditionalFormatting>
  <conditionalFormatting sqref="D343">
    <cfRule type="containsText" dxfId="8" priority="4" operator="containsText" text="outflow">
      <formula>NOT(ISERROR(SEARCH("outflow",D343)))</formula>
    </cfRule>
    <cfRule type="containsText" dxfId="7" priority="5" operator="containsText" text="inflow">
      <formula>NOT(ISERROR(SEARCH("inflow",D343)))</formula>
    </cfRule>
    <cfRule type="cellIs" dxfId="6" priority="6" operator="equal">
      <formula>"""inflow"""</formula>
    </cfRule>
  </conditionalFormatting>
  <conditionalFormatting sqref="D344:D353">
    <cfRule type="containsText" dxfId="5" priority="1" operator="containsText" text="outflow">
      <formula>NOT(ISERROR(SEARCH("outflow",D344)))</formula>
    </cfRule>
    <cfRule type="containsText" dxfId="4" priority="2" operator="containsText" text="inflow">
      <formula>NOT(ISERROR(SEARCH("inflow",D344)))</formula>
    </cfRule>
    <cfRule type="cellIs" dxfId="3" priority="3" operator="equal">
      <formula>"""inflow"""</formula>
    </cfRule>
  </conditionalFormatting>
  <pageMargins left="0.75" right="0.75" top="1" bottom="1" header="0.5" footer="0.5"/>
  <pageSetup orientation="portrait" horizontalDpi="300" verticalDpi="3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55"/>
  <sheetViews>
    <sheetView tabSelected="1" zoomScaleNormal="100" zoomScaleSheetLayoutView="130" workbookViewId="0">
      <selection activeCell="F6" sqref="F6"/>
    </sheetView>
  </sheetViews>
  <sheetFormatPr defaultRowHeight="15.75" x14ac:dyDescent="0.25"/>
  <cols>
    <col min="1" max="1" width="46" style="444" customWidth="1"/>
    <col min="2" max="2" width="11.85546875" style="444" customWidth="1"/>
    <col min="3" max="3" width="13.28515625" style="444" bestFit="1" customWidth="1"/>
    <col min="4" max="4" width="12.5703125" style="444" customWidth="1"/>
    <col min="5" max="5" width="12.7109375" style="444" customWidth="1"/>
    <col min="6" max="16384" width="9.140625" style="444"/>
  </cols>
  <sheetData>
    <row r="2" spans="1:4" s="445" customFormat="1" ht="18.75" customHeight="1" x14ac:dyDescent="0.3">
      <c r="A2" s="458" t="s">
        <v>227</v>
      </c>
      <c r="B2" s="458"/>
      <c r="C2" s="458"/>
      <c r="D2" s="458"/>
    </row>
    <row r="3" spans="1:4" s="445" customFormat="1" ht="18.75" customHeight="1" x14ac:dyDescent="0.3">
      <c r="A3" s="458" t="s">
        <v>1</v>
      </c>
      <c r="B3" s="458"/>
      <c r="C3" s="458"/>
      <c r="D3" s="458"/>
    </row>
    <row r="4" spans="1:4" s="445" customFormat="1" ht="18.75" customHeight="1" x14ac:dyDescent="0.3">
      <c r="A4" s="458" t="s">
        <v>2</v>
      </c>
      <c r="B4" s="458"/>
      <c r="C4" s="458"/>
      <c r="D4" s="458"/>
    </row>
    <row r="6" spans="1:4" x14ac:dyDescent="0.25">
      <c r="A6" s="2" t="s">
        <v>3</v>
      </c>
      <c r="B6" s="3"/>
      <c r="C6" s="4"/>
      <c r="D6" s="5"/>
    </row>
    <row r="7" spans="1:4" x14ac:dyDescent="0.25">
      <c r="A7" s="6" t="s">
        <v>4</v>
      </c>
      <c r="B7" s="7"/>
      <c r="C7" s="8"/>
      <c r="D7" s="1"/>
    </row>
    <row r="8" spans="1:4" x14ac:dyDescent="0.25">
      <c r="A8" s="9"/>
      <c r="B8" s="10"/>
      <c r="C8" s="11"/>
      <c r="D8" s="12"/>
    </row>
    <row r="9" spans="1:4" x14ac:dyDescent="0.25">
      <c r="A9" s="13" t="s">
        <v>5</v>
      </c>
      <c r="B9" s="14"/>
      <c r="C9" s="15"/>
      <c r="D9" s="16"/>
    </row>
    <row r="10" spans="1:4" x14ac:dyDescent="0.25">
      <c r="A10" s="17" t="s">
        <v>6</v>
      </c>
      <c r="B10" s="7"/>
      <c r="C10" s="18">
        <v>280000</v>
      </c>
      <c r="D10" s="1"/>
    </row>
    <row r="11" spans="1:4" x14ac:dyDescent="0.25">
      <c r="A11" s="17" t="s">
        <v>7</v>
      </c>
      <c r="B11" s="7"/>
      <c r="C11" s="19">
        <v>80000</v>
      </c>
      <c r="D11" s="1"/>
    </row>
    <row r="12" spans="1:4" x14ac:dyDescent="0.25">
      <c r="A12" s="17"/>
      <c r="B12" s="7"/>
      <c r="C12" s="19"/>
      <c r="D12" s="1"/>
    </row>
    <row r="13" spans="1:4" x14ac:dyDescent="0.25">
      <c r="A13" s="20" t="s">
        <v>8</v>
      </c>
      <c r="B13" s="7"/>
      <c r="C13" s="8"/>
      <c r="D13" s="21"/>
    </row>
    <row r="14" spans="1:4" x14ac:dyDescent="0.25">
      <c r="A14" s="13" t="s">
        <v>9</v>
      </c>
      <c r="B14" s="14"/>
      <c r="C14" s="22">
        <f>C10/C11</f>
        <v>3.5</v>
      </c>
      <c r="D14" s="1"/>
    </row>
    <row r="15" spans="1:4" x14ac:dyDescent="0.25">
      <c r="A15" s="25"/>
      <c r="B15" s="7"/>
      <c r="C15" s="8"/>
      <c r="D15" s="1"/>
    </row>
    <row r="16" spans="1:4" x14ac:dyDescent="0.25">
      <c r="A16" s="23" t="s">
        <v>10</v>
      </c>
      <c r="B16" s="3"/>
      <c r="C16" s="4"/>
      <c r="D16" s="5"/>
    </row>
    <row r="17" spans="1:4" x14ac:dyDescent="0.25">
      <c r="A17" s="25" t="s">
        <v>4</v>
      </c>
      <c r="B17" s="7"/>
      <c r="C17" s="8"/>
      <c r="D17" s="1"/>
    </row>
    <row r="18" spans="1:4" x14ac:dyDescent="0.25">
      <c r="A18" s="9"/>
      <c r="B18" s="10"/>
      <c r="C18" s="11"/>
      <c r="D18" s="12"/>
    </row>
    <row r="19" spans="1:4" x14ac:dyDescent="0.25">
      <c r="A19" s="13" t="s">
        <v>5</v>
      </c>
      <c r="B19" s="14"/>
      <c r="C19" s="15"/>
      <c r="D19" s="16"/>
    </row>
    <row r="20" spans="1:4" x14ac:dyDescent="0.25">
      <c r="A20" s="17" t="s">
        <v>11</v>
      </c>
      <c r="B20" s="7"/>
      <c r="C20" s="26">
        <v>525000</v>
      </c>
      <c r="D20" s="1"/>
    </row>
    <row r="21" spans="1:4" x14ac:dyDescent="0.25">
      <c r="A21" s="17" t="s">
        <v>12</v>
      </c>
      <c r="B21" s="7"/>
      <c r="C21" s="353">
        <v>200000</v>
      </c>
      <c r="D21" s="1"/>
    </row>
    <row r="22" spans="1:4" x14ac:dyDescent="0.25">
      <c r="A22" s="17" t="s">
        <v>13</v>
      </c>
      <c r="B22" s="7"/>
      <c r="C22" s="354">
        <v>62000</v>
      </c>
      <c r="D22" s="1"/>
    </row>
    <row r="23" spans="1:4" x14ac:dyDescent="0.25">
      <c r="A23" s="17" t="s">
        <v>14</v>
      </c>
      <c r="B23" s="7"/>
      <c r="C23" s="28">
        <v>8000</v>
      </c>
      <c r="D23" s="1"/>
    </row>
    <row r="24" spans="1:4" x14ac:dyDescent="0.25">
      <c r="A24" s="17" t="s">
        <v>15</v>
      </c>
      <c r="B24" s="7"/>
      <c r="C24" s="28">
        <v>12000</v>
      </c>
      <c r="D24" s="1"/>
    </row>
    <row r="25" spans="1:4" x14ac:dyDescent="0.25">
      <c r="A25" s="17" t="s">
        <v>16</v>
      </c>
      <c r="B25" s="7"/>
      <c r="C25" s="28">
        <v>97200</v>
      </c>
      <c r="D25" s="1"/>
    </row>
    <row r="26" spans="1:4" x14ac:dyDescent="0.25">
      <c r="A26" s="25"/>
      <c r="B26" s="7"/>
      <c r="C26" s="8"/>
      <c r="D26" s="1"/>
    </row>
    <row r="27" spans="1:4" x14ac:dyDescent="0.25">
      <c r="A27" s="20" t="s">
        <v>8</v>
      </c>
      <c r="B27" s="7"/>
      <c r="C27" s="8"/>
      <c r="D27" s="1"/>
    </row>
    <row r="28" spans="1:4" x14ac:dyDescent="0.25">
      <c r="A28" s="9" t="s">
        <v>17</v>
      </c>
      <c r="B28" s="14"/>
      <c r="C28" s="15"/>
      <c r="D28" s="1"/>
    </row>
    <row r="29" spans="1:4" x14ac:dyDescent="0.25">
      <c r="A29" s="25" t="s">
        <v>18</v>
      </c>
      <c r="B29" s="7"/>
      <c r="C29" s="18">
        <f>C20</f>
        <v>525000</v>
      </c>
      <c r="D29" s="29">
        <f>C29/$C$29</f>
        <v>1</v>
      </c>
    </row>
    <row r="30" spans="1:4" x14ac:dyDescent="0.25">
      <c r="A30" s="25" t="s">
        <v>19</v>
      </c>
      <c r="B30" s="7"/>
      <c r="C30" s="30">
        <f>C21</f>
        <v>200000</v>
      </c>
      <c r="D30" s="29">
        <f>C30/$C$29</f>
        <v>0.38095238095238093</v>
      </c>
    </row>
    <row r="31" spans="1:4" x14ac:dyDescent="0.25">
      <c r="A31" s="25" t="s">
        <v>20</v>
      </c>
      <c r="B31" s="7"/>
      <c r="C31" s="31">
        <f>C29-C30</f>
        <v>325000</v>
      </c>
      <c r="D31" s="29">
        <f>C31/$C$29</f>
        <v>0.61904761904761907</v>
      </c>
    </row>
    <row r="32" spans="1:4" x14ac:dyDescent="0.25">
      <c r="A32" s="25" t="s">
        <v>21</v>
      </c>
      <c r="B32" s="7">
        <f>C22</f>
        <v>62000</v>
      </c>
      <c r="C32" s="31"/>
      <c r="D32" s="29">
        <f>B32/$C$29</f>
        <v>0.1180952380952381</v>
      </c>
    </row>
    <row r="33" spans="1:4" x14ac:dyDescent="0.25">
      <c r="A33" s="25" t="s">
        <v>22</v>
      </c>
      <c r="B33" s="10">
        <f>C23</f>
        <v>8000</v>
      </c>
      <c r="C33" s="31"/>
      <c r="D33" s="29">
        <f>B33/$C$29</f>
        <v>1.5238095238095238E-2</v>
      </c>
    </row>
    <row r="34" spans="1:4" x14ac:dyDescent="0.25">
      <c r="A34" s="25" t="s">
        <v>23</v>
      </c>
      <c r="B34" s="7"/>
      <c r="C34" s="30">
        <f>SUM(B32:B33)</f>
        <v>70000</v>
      </c>
      <c r="D34" s="29">
        <f t="shared" ref="D34:D39" si="0">C34/$C$29</f>
        <v>0.13333333333333333</v>
      </c>
    </row>
    <row r="35" spans="1:4" x14ac:dyDescent="0.25">
      <c r="A35" s="25" t="s">
        <v>24</v>
      </c>
      <c r="B35" s="7"/>
      <c r="C35" s="31">
        <f>C31-C34</f>
        <v>255000</v>
      </c>
      <c r="D35" s="29">
        <f t="shared" si="0"/>
        <v>0.48571428571428571</v>
      </c>
    </row>
    <row r="36" spans="1:4" x14ac:dyDescent="0.25">
      <c r="A36" s="25" t="s">
        <v>25</v>
      </c>
      <c r="B36" s="7"/>
      <c r="C36" s="30">
        <f>C24</f>
        <v>12000</v>
      </c>
      <c r="D36" s="29">
        <f t="shared" si="0"/>
        <v>2.2857142857142857E-2</v>
      </c>
    </row>
    <row r="37" spans="1:4" x14ac:dyDescent="0.25">
      <c r="A37" s="25" t="s">
        <v>26</v>
      </c>
      <c r="B37" s="7"/>
      <c r="C37" s="31">
        <f>C35-C36</f>
        <v>243000</v>
      </c>
      <c r="D37" s="29">
        <f t="shared" si="0"/>
        <v>0.46285714285714286</v>
      </c>
    </row>
    <row r="38" spans="1:4" x14ac:dyDescent="0.25">
      <c r="A38" s="25" t="s">
        <v>27</v>
      </c>
      <c r="B38" s="7"/>
      <c r="C38" s="30">
        <f>C25</f>
        <v>97200</v>
      </c>
      <c r="D38" s="29">
        <f t="shared" si="0"/>
        <v>0.18514285714285714</v>
      </c>
    </row>
    <row r="39" spans="1:4" ht="16.5" thickBot="1" x14ac:dyDescent="0.3">
      <c r="A39" s="25" t="s">
        <v>28</v>
      </c>
      <c r="B39" s="7"/>
      <c r="C39" s="32">
        <f>C37-C38</f>
        <v>145800</v>
      </c>
      <c r="D39" s="29">
        <f t="shared" si="0"/>
        <v>0.27771428571428569</v>
      </c>
    </row>
    <row r="40" spans="1:4" ht="16.5" thickTop="1" x14ac:dyDescent="0.25">
      <c r="A40" s="25"/>
      <c r="B40" s="7"/>
      <c r="C40" s="33"/>
      <c r="D40" s="34"/>
    </row>
    <row r="41" spans="1:4" x14ac:dyDescent="0.25">
      <c r="A41" s="23" t="s">
        <v>29</v>
      </c>
      <c r="B41" s="3"/>
      <c r="C41" s="4"/>
      <c r="D41" s="24"/>
    </row>
    <row r="42" spans="1:4" x14ac:dyDescent="0.25">
      <c r="A42" s="25" t="s">
        <v>30</v>
      </c>
      <c r="B42" s="7"/>
      <c r="C42" s="8"/>
      <c r="D42" s="24"/>
    </row>
    <row r="43" spans="1:4" x14ac:dyDescent="0.25">
      <c r="A43" s="9"/>
      <c r="B43" s="10"/>
      <c r="C43" s="11"/>
      <c r="D43" s="24"/>
    </row>
    <row r="44" spans="1:4" x14ac:dyDescent="0.25">
      <c r="A44" s="13" t="s">
        <v>5</v>
      </c>
      <c r="B44" s="14"/>
      <c r="C44" s="15"/>
      <c r="D44" s="24"/>
    </row>
    <row r="45" spans="1:4" x14ac:dyDescent="0.25">
      <c r="A45" s="17" t="s">
        <v>31</v>
      </c>
      <c r="B45" s="1"/>
      <c r="C45" s="28">
        <v>50000</v>
      </c>
      <c r="D45" s="24"/>
    </row>
    <row r="46" spans="1:4" x14ac:dyDescent="0.25">
      <c r="A46" s="17" t="s">
        <v>32</v>
      </c>
      <c r="B46" s="1"/>
      <c r="C46" s="28">
        <v>42700</v>
      </c>
      <c r="D46" s="24"/>
    </row>
    <row r="47" spans="1:4" x14ac:dyDescent="0.25">
      <c r="A47" s="17" t="s">
        <v>33</v>
      </c>
      <c r="B47" s="1"/>
      <c r="C47" s="28">
        <v>23000</v>
      </c>
      <c r="D47" s="24"/>
    </row>
    <row r="48" spans="1:4" x14ac:dyDescent="0.25">
      <c r="A48" s="17" t="s">
        <v>34</v>
      </c>
      <c r="B48" s="1"/>
      <c r="C48" s="28">
        <v>10500</v>
      </c>
      <c r="D48" s="24"/>
    </row>
    <row r="49" spans="1:4" x14ac:dyDescent="0.25">
      <c r="A49" s="17" t="s">
        <v>35</v>
      </c>
      <c r="B49" s="1"/>
      <c r="C49" s="28">
        <v>40000</v>
      </c>
      <c r="D49" s="24"/>
    </row>
    <row r="50" spans="1:4" x14ac:dyDescent="0.25">
      <c r="A50" s="17" t="s">
        <v>36</v>
      </c>
      <c r="B50" s="1"/>
      <c r="C50" s="28">
        <v>1280000</v>
      </c>
      <c r="D50" s="24"/>
    </row>
    <row r="51" spans="1:4" x14ac:dyDescent="0.25">
      <c r="A51" s="17" t="s">
        <v>37</v>
      </c>
      <c r="B51" s="1"/>
      <c r="C51" s="28">
        <v>5000</v>
      </c>
      <c r="D51" s="24"/>
    </row>
    <row r="52" spans="1:4" x14ac:dyDescent="0.25">
      <c r="A52" s="17" t="s">
        <v>38</v>
      </c>
      <c r="B52" s="1"/>
      <c r="C52" s="28">
        <v>312000</v>
      </c>
      <c r="D52" s="24"/>
    </row>
    <row r="53" spans="1:4" x14ac:dyDescent="0.25">
      <c r="A53" s="17" t="s">
        <v>39</v>
      </c>
      <c r="B53" s="1"/>
      <c r="C53" s="344">
        <v>200000</v>
      </c>
      <c r="D53" s="24"/>
    </row>
    <row r="54" spans="1:4" x14ac:dyDescent="0.25">
      <c r="A54" s="17" t="s">
        <v>40</v>
      </c>
      <c r="B54" s="1"/>
      <c r="C54" s="28">
        <v>490000</v>
      </c>
      <c r="D54" s="24"/>
    </row>
    <row r="55" spans="1:4" x14ac:dyDescent="0.25">
      <c r="A55" s="17" t="s">
        <v>41</v>
      </c>
      <c r="B55" s="1"/>
      <c r="C55" s="7">
        <v>15000</v>
      </c>
      <c r="D55" s="24"/>
    </row>
    <row r="56" spans="1:4" x14ac:dyDescent="0.25">
      <c r="A56" s="17" t="s">
        <v>42</v>
      </c>
      <c r="B56" s="1"/>
      <c r="C56" s="8" t="s">
        <v>43</v>
      </c>
      <c r="D56" s="24"/>
    </row>
    <row r="57" spans="1:4" x14ac:dyDescent="0.25">
      <c r="A57" s="13"/>
      <c r="B57" s="14"/>
      <c r="C57" s="15"/>
      <c r="D57" s="41"/>
    </row>
    <row r="58" spans="1:4" x14ac:dyDescent="0.25">
      <c r="A58" s="20" t="s">
        <v>8</v>
      </c>
      <c r="B58" s="14"/>
      <c r="C58" s="15"/>
      <c r="D58" s="42"/>
    </row>
    <row r="59" spans="1:4" x14ac:dyDescent="0.25">
      <c r="A59" s="9" t="s">
        <v>44</v>
      </c>
      <c r="B59" s="14"/>
      <c r="C59" s="8"/>
      <c r="D59" s="42"/>
    </row>
    <row r="60" spans="1:4" x14ac:dyDescent="0.25">
      <c r="A60" s="25" t="s">
        <v>45</v>
      </c>
      <c r="B60" s="7"/>
      <c r="C60" s="35">
        <f>C45</f>
        <v>50000</v>
      </c>
      <c r="D60" s="44"/>
    </row>
    <row r="61" spans="1:4" x14ac:dyDescent="0.25">
      <c r="A61" s="25" t="s">
        <v>46</v>
      </c>
      <c r="B61" s="7"/>
      <c r="C61" s="31">
        <f>C46</f>
        <v>42700</v>
      </c>
      <c r="D61" s="16"/>
    </row>
    <row r="62" spans="1:4" x14ac:dyDescent="0.25">
      <c r="A62" s="25" t="s">
        <v>35</v>
      </c>
      <c r="B62" s="7"/>
      <c r="C62" s="31">
        <f>C49</f>
        <v>40000</v>
      </c>
      <c r="D62" s="16"/>
    </row>
    <row r="63" spans="1:4" x14ac:dyDescent="0.25">
      <c r="A63" s="25" t="s">
        <v>37</v>
      </c>
      <c r="B63" s="7"/>
      <c r="C63" s="30">
        <f>C51</f>
        <v>5000</v>
      </c>
      <c r="D63" s="16"/>
    </row>
    <row r="64" spans="1:4" x14ac:dyDescent="0.25">
      <c r="A64" s="25" t="s">
        <v>48</v>
      </c>
      <c r="B64" s="7"/>
      <c r="C64" s="43">
        <f>SUM(C60:C63)</f>
        <v>137700</v>
      </c>
      <c r="D64" s="16"/>
    </row>
    <row r="65" spans="1:4" x14ac:dyDescent="0.25">
      <c r="A65" s="25" t="s">
        <v>49</v>
      </c>
      <c r="B65" s="7"/>
      <c r="C65" s="43">
        <f>C50</f>
        <v>1280000</v>
      </c>
      <c r="D65" s="16"/>
    </row>
    <row r="66" spans="1:4" x14ac:dyDescent="0.25">
      <c r="A66" s="25" t="s">
        <v>50</v>
      </c>
      <c r="B66" s="7"/>
      <c r="C66" s="30">
        <f>C52</f>
        <v>312000</v>
      </c>
      <c r="D66" s="16"/>
    </row>
    <row r="67" spans="1:4" x14ac:dyDescent="0.25">
      <c r="A67" s="25" t="s">
        <v>51</v>
      </c>
      <c r="B67" s="7"/>
      <c r="C67" s="43">
        <f>C65-C66</f>
        <v>968000</v>
      </c>
      <c r="D67" s="16"/>
    </row>
    <row r="68" spans="1:4" x14ac:dyDescent="0.25">
      <c r="A68" s="25" t="s">
        <v>41</v>
      </c>
      <c r="B68" s="7"/>
      <c r="C68" s="43">
        <f>C55</f>
        <v>15000</v>
      </c>
      <c r="D68" s="16"/>
    </row>
    <row r="69" spans="1:4" ht="16.5" thickBot="1" x14ac:dyDescent="0.3">
      <c r="A69" s="25" t="s">
        <v>52</v>
      </c>
      <c r="B69" s="7"/>
      <c r="C69" s="46">
        <f>C64+C67+C68</f>
        <v>1120700</v>
      </c>
      <c r="D69" s="16"/>
    </row>
    <row r="70" spans="1:4" ht="16.5" thickTop="1" x14ac:dyDescent="0.25">
      <c r="A70" s="25"/>
      <c r="B70" s="7"/>
      <c r="C70" s="8"/>
      <c r="D70" s="16"/>
    </row>
    <row r="71" spans="1:4" x14ac:dyDescent="0.25">
      <c r="A71" s="25" t="s">
        <v>53</v>
      </c>
      <c r="B71" s="7"/>
      <c r="C71" s="35">
        <f>C48</f>
        <v>10500</v>
      </c>
      <c r="D71" s="16"/>
    </row>
    <row r="72" spans="1:4" x14ac:dyDescent="0.25">
      <c r="A72" s="25" t="s">
        <v>54</v>
      </c>
      <c r="B72" s="7"/>
      <c r="C72" s="30">
        <f>C47</f>
        <v>23000</v>
      </c>
      <c r="D72" s="16"/>
    </row>
    <row r="73" spans="1:4" x14ac:dyDescent="0.25">
      <c r="A73" s="25" t="s">
        <v>55</v>
      </c>
      <c r="B73" s="7"/>
      <c r="C73" s="47">
        <f>SUM(C71:C72)</f>
        <v>33500</v>
      </c>
      <c r="D73" s="48"/>
    </row>
    <row r="74" spans="1:4" x14ac:dyDescent="0.25">
      <c r="A74" s="25" t="s">
        <v>56</v>
      </c>
      <c r="B74" s="7"/>
      <c r="C74" s="50">
        <f>C53</f>
        <v>200000</v>
      </c>
      <c r="D74" s="48"/>
    </row>
    <row r="75" spans="1:4" x14ac:dyDescent="0.25">
      <c r="A75" s="25" t="s">
        <v>57</v>
      </c>
      <c r="B75" s="7"/>
      <c r="C75" s="355">
        <f>C73+C74</f>
        <v>233500</v>
      </c>
      <c r="D75" s="48"/>
    </row>
    <row r="76" spans="1:4" x14ac:dyDescent="0.25">
      <c r="A76" s="25" t="s">
        <v>58</v>
      </c>
      <c r="B76" s="7"/>
      <c r="C76" s="31">
        <f>C54</f>
        <v>490000</v>
      </c>
      <c r="D76" s="48"/>
    </row>
    <row r="77" spans="1:4" x14ac:dyDescent="0.25">
      <c r="A77" s="25" t="s">
        <v>59</v>
      </c>
      <c r="B77" s="7"/>
      <c r="C77" s="30">
        <f>C78-C76</f>
        <v>397200</v>
      </c>
      <c r="D77" s="48"/>
    </row>
    <row r="78" spans="1:4" x14ac:dyDescent="0.25">
      <c r="A78" s="25" t="s">
        <v>60</v>
      </c>
      <c r="B78" s="7"/>
      <c r="C78" s="50">
        <f>C79-C75</f>
        <v>887200</v>
      </c>
      <c r="D78" s="48"/>
    </row>
    <row r="79" spans="1:4" ht="16.5" thickBot="1" x14ac:dyDescent="0.3">
      <c r="A79" s="25" t="s">
        <v>61</v>
      </c>
      <c r="B79" s="7"/>
      <c r="C79" s="46">
        <f>C69</f>
        <v>1120700</v>
      </c>
      <c r="D79" s="48"/>
    </row>
    <row r="80" spans="1:4" ht="16.5" thickTop="1" x14ac:dyDescent="0.25">
      <c r="A80" s="25"/>
      <c r="B80" s="7"/>
      <c r="C80" s="8"/>
      <c r="D80" s="48"/>
    </row>
    <row r="81" spans="1:4" x14ac:dyDescent="0.25">
      <c r="A81" s="25" t="s">
        <v>62</v>
      </c>
      <c r="B81" s="7"/>
      <c r="C81" s="18">
        <f>C64-C73</f>
        <v>104200</v>
      </c>
      <c r="D81" s="48"/>
    </row>
    <row r="82" spans="1:4" x14ac:dyDescent="0.25">
      <c r="A82" s="25" t="s">
        <v>63</v>
      </c>
      <c r="B82" s="7"/>
      <c r="C82" s="51">
        <f>C75/C69</f>
        <v>0.20835192290532703</v>
      </c>
      <c r="D82" s="48"/>
    </row>
    <row r="83" spans="1:4" x14ac:dyDescent="0.25">
      <c r="A83" s="25"/>
      <c r="B83" s="7"/>
      <c r="C83" s="33"/>
      <c r="D83" s="52"/>
    </row>
    <row r="84" spans="1:4" x14ac:dyDescent="0.25">
      <c r="A84" s="23" t="s">
        <v>64</v>
      </c>
      <c r="B84" s="3"/>
      <c r="C84" s="4"/>
      <c r="D84" s="16"/>
    </row>
    <row r="85" spans="1:4" x14ac:dyDescent="0.25">
      <c r="A85" s="25" t="s">
        <v>30</v>
      </c>
      <c r="B85" s="7"/>
      <c r="C85" s="8"/>
      <c r="D85" s="1"/>
    </row>
    <row r="86" spans="1:4" x14ac:dyDescent="0.25">
      <c r="A86" s="9"/>
      <c r="B86" s="10"/>
      <c r="C86" s="11"/>
      <c r="D86" s="12"/>
    </row>
    <row r="87" spans="1:4" x14ac:dyDescent="0.25">
      <c r="A87" s="13" t="s">
        <v>5</v>
      </c>
      <c r="B87" s="14"/>
      <c r="C87" s="15"/>
      <c r="D87" s="16"/>
    </row>
    <row r="88" spans="1:4" x14ac:dyDescent="0.25">
      <c r="A88" s="17" t="s">
        <v>31</v>
      </c>
      <c r="B88" s="1"/>
      <c r="C88" s="28">
        <v>30000</v>
      </c>
      <c r="D88" s="16"/>
    </row>
    <row r="89" spans="1:4" x14ac:dyDescent="0.25">
      <c r="A89" s="17" t="s">
        <v>32</v>
      </c>
      <c r="B89" s="1"/>
      <c r="C89" s="28">
        <v>63800</v>
      </c>
      <c r="D89" s="16"/>
    </row>
    <row r="90" spans="1:4" x14ac:dyDescent="0.25">
      <c r="A90" s="17" t="s">
        <v>33</v>
      </c>
      <c r="B90" s="1"/>
      <c r="C90" s="28">
        <v>52500</v>
      </c>
      <c r="D90" s="16"/>
    </row>
    <row r="91" spans="1:4" x14ac:dyDescent="0.25">
      <c r="A91" s="17" t="s">
        <v>34</v>
      </c>
      <c r="B91" s="1"/>
      <c r="C91" s="28">
        <v>11000</v>
      </c>
      <c r="D91" s="16"/>
    </row>
    <row r="92" spans="1:4" x14ac:dyDescent="0.25">
      <c r="A92" s="17" t="s">
        <v>35</v>
      </c>
      <c r="B92" s="1"/>
      <c r="C92" s="28">
        <v>66000</v>
      </c>
      <c r="D92" s="16"/>
    </row>
    <row r="93" spans="1:4" x14ac:dyDescent="0.25">
      <c r="A93" s="17" t="s">
        <v>36</v>
      </c>
      <c r="B93" s="1"/>
      <c r="C93" s="28">
        <v>1061000</v>
      </c>
      <c r="D93" s="16"/>
    </row>
    <row r="94" spans="1:4" x14ac:dyDescent="0.25">
      <c r="A94" s="17" t="s">
        <v>38</v>
      </c>
      <c r="B94" s="1"/>
      <c r="C94" s="28">
        <v>86000</v>
      </c>
      <c r="D94" s="16"/>
    </row>
    <row r="95" spans="1:4" x14ac:dyDescent="0.25">
      <c r="A95" s="17" t="s">
        <v>39</v>
      </c>
      <c r="B95" s="1"/>
      <c r="C95" s="28">
        <v>210000</v>
      </c>
      <c r="D95" s="16"/>
    </row>
    <row r="96" spans="1:4" x14ac:dyDescent="0.25">
      <c r="A96" s="17" t="s">
        <v>40</v>
      </c>
      <c r="B96" s="1"/>
      <c r="C96" s="28">
        <v>480000</v>
      </c>
      <c r="D96" s="16"/>
    </row>
    <row r="97" spans="1:4" x14ac:dyDescent="0.25">
      <c r="A97" s="17" t="s">
        <v>41</v>
      </c>
      <c r="B97" s="1"/>
      <c r="C97" s="7">
        <v>25000</v>
      </c>
      <c r="D97" s="16"/>
    </row>
    <row r="98" spans="1:4" x14ac:dyDescent="0.25">
      <c r="A98" s="17" t="s">
        <v>42</v>
      </c>
      <c r="B98" s="1"/>
      <c r="C98" s="8" t="s">
        <v>43</v>
      </c>
      <c r="D98" s="16"/>
    </row>
    <row r="99" spans="1:4" x14ac:dyDescent="0.25">
      <c r="A99" s="13"/>
      <c r="B99" s="14"/>
      <c r="C99" s="15"/>
      <c r="D99" s="1"/>
    </row>
    <row r="100" spans="1:4" x14ac:dyDescent="0.25">
      <c r="A100" s="20" t="s">
        <v>8</v>
      </c>
      <c r="B100" s="14"/>
      <c r="C100" s="15"/>
      <c r="D100" s="20"/>
    </row>
    <row r="101" spans="1:4" x14ac:dyDescent="0.25">
      <c r="A101" s="9" t="s">
        <v>44</v>
      </c>
      <c r="B101" s="14"/>
      <c r="C101" s="8"/>
      <c r="D101" s="1"/>
    </row>
    <row r="102" spans="1:4" x14ac:dyDescent="0.25">
      <c r="A102" s="25" t="s">
        <v>45</v>
      </c>
      <c r="B102" s="7"/>
      <c r="C102" s="35">
        <f>C88</f>
        <v>30000</v>
      </c>
      <c r="D102" s="53">
        <f>C102/$C$110</f>
        <v>2.5866528711846869E-2</v>
      </c>
    </row>
    <row r="103" spans="1:4" x14ac:dyDescent="0.25">
      <c r="A103" s="25" t="s">
        <v>46</v>
      </c>
      <c r="B103" s="7"/>
      <c r="C103" s="31">
        <f>C89</f>
        <v>63800</v>
      </c>
      <c r="D103" s="53">
        <f t="shared" ref="D103:D110" si="1">C103/$C$110</f>
        <v>5.5009484393861011E-2</v>
      </c>
    </row>
    <row r="104" spans="1:4" x14ac:dyDescent="0.25">
      <c r="A104" s="25" t="s">
        <v>35</v>
      </c>
      <c r="B104" s="7"/>
      <c r="C104" s="31">
        <f>C92</f>
        <v>66000</v>
      </c>
      <c r="D104" s="53">
        <f t="shared" si="1"/>
        <v>5.6906363166063116E-2</v>
      </c>
    </row>
    <row r="105" spans="1:4" x14ac:dyDescent="0.25">
      <c r="A105" s="25" t="s">
        <v>48</v>
      </c>
      <c r="B105" s="7"/>
      <c r="C105" s="356">
        <f>SUM(C102:C104)</f>
        <v>159800</v>
      </c>
      <c r="D105" s="53">
        <f t="shared" si="1"/>
        <v>0.13778237627177101</v>
      </c>
    </row>
    <row r="106" spans="1:4" x14ac:dyDescent="0.25">
      <c r="A106" s="25" t="s">
        <v>36</v>
      </c>
      <c r="B106" s="7"/>
      <c r="C106" s="43">
        <f>C93</f>
        <v>1061000</v>
      </c>
      <c r="D106" s="53">
        <f t="shared" si="1"/>
        <v>0.91481289877565097</v>
      </c>
    </row>
    <row r="107" spans="1:4" x14ac:dyDescent="0.25">
      <c r="A107" s="25" t="s">
        <v>50</v>
      </c>
      <c r="B107" s="7"/>
      <c r="C107" s="50">
        <f>C94</f>
        <v>86000</v>
      </c>
      <c r="D107" s="53">
        <f t="shared" si="1"/>
        <v>7.4150715640627696E-2</v>
      </c>
    </row>
    <row r="108" spans="1:4" x14ac:dyDescent="0.25">
      <c r="A108" s="25" t="s">
        <v>51</v>
      </c>
      <c r="B108" s="7"/>
      <c r="C108" s="356">
        <f>C106-C107</f>
        <v>975000</v>
      </c>
      <c r="D108" s="53">
        <f t="shared" si="1"/>
        <v>0.84066218313502328</v>
      </c>
    </row>
    <row r="109" spans="1:4" x14ac:dyDescent="0.25">
      <c r="A109" s="25" t="s">
        <v>41</v>
      </c>
      <c r="B109" s="7"/>
      <c r="C109" s="43">
        <f>C97</f>
        <v>25000</v>
      </c>
      <c r="D109" s="53">
        <f t="shared" si="1"/>
        <v>2.1555440593205726E-2</v>
      </c>
    </row>
    <row r="110" spans="1:4" ht="16.5" thickBot="1" x14ac:dyDescent="0.3">
      <c r="A110" s="25" t="s">
        <v>52</v>
      </c>
      <c r="B110" s="7"/>
      <c r="C110" s="357">
        <f>C105+C108+C109</f>
        <v>1159800</v>
      </c>
      <c r="D110" s="53">
        <f t="shared" si="1"/>
        <v>1</v>
      </c>
    </row>
    <row r="111" spans="1:4" ht="16.5" thickTop="1" x14ac:dyDescent="0.25">
      <c r="A111" s="25"/>
      <c r="B111" s="7"/>
      <c r="C111" s="55"/>
      <c r="D111" s="1"/>
    </row>
    <row r="112" spans="1:4" x14ac:dyDescent="0.25">
      <c r="A112" s="25" t="s">
        <v>54</v>
      </c>
      <c r="B112" s="7"/>
      <c r="C112" s="31">
        <f>C90</f>
        <v>52500</v>
      </c>
      <c r="D112" s="53">
        <f>C112/$C$120</f>
        <v>4.5266425245732024E-2</v>
      </c>
    </row>
    <row r="113" spans="1:4" x14ac:dyDescent="0.25">
      <c r="A113" s="25" t="s">
        <v>53</v>
      </c>
      <c r="B113" s="7"/>
      <c r="C113" s="345">
        <f>C91</f>
        <v>11000</v>
      </c>
      <c r="D113" s="53">
        <f t="shared" ref="D113:D120" si="2">C113/$C$120</f>
        <v>9.4843938610105188E-3</v>
      </c>
    </row>
    <row r="114" spans="1:4" x14ac:dyDescent="0.25">
      <c r="A114" s="25" t="s">
        <v>55</v>
      </c>
      <c r="B114" s="7"/>
      <c r="C114" s="47">
        <f>SUM(C112:C113)</f>
        <v>63500</v>
      </c>
      <c r="D114" s="53">
        <f t="shared" si="2"/>
        <v>5.4750819106742545E-2</v>
      </c>
    </row>
    <row r="115" spans="1:4" x14ac:dyDescent="0.25">
      <c r="A115" s="25" t="s">
        <v>56</v>
      </c>
      <c r="B115" s="7"/>
      <c r="C115" s="30">
        <f>C95</f>
        <v>210000</v>
      </c>
      <c r="D115" s="53">
        <f t="shared" si="2"/>
        <v>0.1810657009829281</v>
      </c>
    </row>
    <row r="116" spans="1:4" x14ac:dyDescent="0.25">
      <c r="A116" s="25" t="s">
        <v>57</v>
      </c>
      <c r="B116" s="7"/>
      <c r="C116" s="355">
        <f>C114+C115</f>
        <v>273500</v>
      </c>
      <c r="D116" s="53">
        <f t="shared" si="2"/>
        <v>0.23581652008967063</v>
      </c>
    </row>
    <row r="117" spans="1:4" x14ac:dyDescent="0.25">
      <c r="A117" s="25" t="s">
        <v>58</v>
      </c>
      <c r="B117" s="7"/>
      <c r="C117" s="50">
        <f>C96</f>
        <v>480000</v>
      </c>
      <c r="D117" s="53">
        <f t="shared" si="2"/>
        <v>0.41386445938954991</v>
      </c>
    </row>
    <row r="118" spans="1:4" x14ac:dyDescent="0.25">
      <c r="A118" s="25" t="s">
        <v>59</v>
      </c>
      <c r="B118" s="7"/>
      <c r="C118" s="30">
        <f>C119-C117</f>
        <v>406300</v>
      </c>
      <c r="D118" s="53">
        <f t="shared" si="2"/>
        <v>0.35031902052077946</v>
      </c>
    </row>
    <row r="119" spans="1:4" x14ac:dyDescent="0.25">
      <c r="A119" s="25" t="s">
        <v>60</v>
      </c>
      <c r="B119" s="7"/>
      <c r="C119" s="50">
        <f>C120-C116</f>
        <v>886300</v>
      </c>
      <c r="D119" s="53">
        <f t="shared" si="2"/>
        <v>0.76418347991032942</v>
      </c>
    </row>
    <row r="120" spans="1:4" ht="16.5" thickBot="1" x14ac:dyDescent="0.3">
      <c r="A120" s="25" t="s">
        <v>61</v>
      </c>
      <c r="B120" s="7"/>
      <c r="C120" s="46">
        <f>C110</f>
        <v>1159800</v>
      </c>
      <c r="D120" s="53">
        <f t="shared" si="2"/>
        <v>1</v>
      </c>
    </row>
    <row r="121" spans="1:4" ht="16.5" thickTop="1" x14ac:dyDescent="0.25"/>
    <row r="122" spans="1:4" x14ac:dyDescent="0.25">
      <c r="A122" s="2" t="s">
        <v>354</v>
      </c>
      <c r="B122" s="263"/>
      <c r="C122" s="4"/>
      <c r="D122" s="5"/>
    </row>
    <row r="123" spans="1:4" x14ac:dyDescent="0.25">
      <c r="A123" s="6" t="s">
        <v>228</v>
      </c>
      <c r="B123" s="264"/>
      <c r="C123" s="8"/>
      <c r="D123" s="1"/>
    </row>
    <row r="124" spans="1:4" x14ac:dyDescent="0.25">
      <c r="A124" s="9"/>
      <c r="B124" s="265"/>
      <c r="C124" s="11"/>
      <c r="D124" s="12"/>
    </row>
    <row r="125" spans="1:4" x14ac:dyDescent="0.25">
      <c r="A125" s="13" t="s">
        <v>5</v>
      </c>
      <c r="B125" s="266"/>
      <c r="C125" s="15"/>
      <c r="D125" s="16"/>
    </row>
    <row r="126" spans="1:4" x14ac:dyDescent="0.25">
      <c r="A126" s="17" t="s">
        <v>47</v>
      </c>
      <c r="B126" s="264"/>
      <c r="C126" s="31">
        <v>6500</v>
      </c>
      <c r="D126" s="1"/>
    </row>
    <row r="127" spans="1:4" x14ac:dyDescent="0.25">
      <c r="A127" s="17" t="s">
        <v>229</v>
      </c>
      <c r="B127" s="264"/>
      <c r="C127" s="267">
        <v>850</v>
      </c>
      <c r="D127" s="1"/>
    </row>
    <row r="128" spans="1:4" x14ac:dyDescent="0.25">
      <c r="A128" s="17" t="s">
        <v>58</v>
      </c>
      <c r="B128" s="264"/>
      <c r="C128" s="267">
        <v>45000</v>
      </c>
      <c r="D128" s="1"/>
    </row>
    <row r="129" spans="1:4" x14ac:dyDescent="0.25">
      <c r="A129" s="17" t="s">
        <v>45</v>
      </c>
      <c r="B129" s="264"/>
      <c r="C129" s="267">
        <v>16550</v>
      </c>
      <c r="D129" s="1"/>
    </row>
    <row r="130" spans="1:4" x14ac:dyDescent="0.25">
      <c r="A130" s="17" t="s">
        <v>230</v>
      </c>
      <c r="B130" s="264"/>
      <c r="C130" s="267">
        <v>1350</v>
      </c>
      <c r="D130" s="1"/>
    </row>
    <row r="131" spans="1:4" x14ac:dyDescent="0.25">
      <c r="A131" s="17" t="s">
        <v>53</v>
      </c>
      <c r="B131" s="264"/>
      <c r="C131" s="267">
        <v>600</v>
      </c>
      <c r="D131" s="1"/>
    </row>
    <row r="132" spans="1:4" x14ac:dyDescent="0.25">
      <c r="A132" s="17" t="s">
        <v>25</v>
      </c>
      <c r="B132" s="264"/>
      <c r="C132" s="267">
        <v>900</v>
      </c>
      <c r="D132" s="1"/>
    </row>
    <row r="133" spans="1:4" x14ac:dyDescent="0.25">
      <c r="A133" s="17" t="s">
        <v>22</v>
      </c>
      <c r="B133" s="264"/>
      <c r="C133" s="267">
        <v>500</v>
      </c>
      <c r="D133" s="1"/>
    </row>
    <row r="134" spans="1:4" x14ac:dyDescent="0.25">
      <c r="A134" s="17" t="s">
        <v>231</v>
      </c>
      <c r="B134" s="264"/>
      <c r="C134" s="267">
        <v>12800</v>
      </c>
      <c r="D134" s="1"/>
    </row>
    <row r="135" spans="1:4" x14ac:dyDescent="0.25">
      <c r="A135" s="17" t="s">
        <v>46</v>
      </c>
      <c r="B135" s="264"/>
      <c r="C135" s="267">
        <v>9600</v>
      </c>
      <c r="D135" s="1"/>
    </row>
    <row r="136" spans="1:4" x14ac:dyDescent="0.25">
      <c r="A136" s="17" t="s">
        <v>54</v>
      </c>
      <c r="B136" s="264"/>
      <c r="C136" s="267">
        <v>4800</v>
      </c>
      <c r="D136" s="1"/>
    </row>
    <row r="137" spans="1:4" x14ac:dyDescent="0.25">
      <c r="A137" s="17" t="s">
        <v>232</v>
      </c>
      <c r="B137" s="264"/>
      <c r="C137" s="267">
        <v>55000</v>
      </c>
      <c r="D137" s="1"/>
    </row>
    <row r="138" spans="1:4" x14ac:dyDescent="0.25">
      <c r="A138" s="17" t="s">
        <v>19</v>
      </c>
      <c r="B138" s="264"/>
      <c r="C138" s="267">
        <v>5750</v>
      </c>
      <c r="D138" s="1"/>
    </row>
    <row r="139" spans="1:4" x14ac:dyDescent="0.25">
      <c r="A139" s="17" t="s">
        <v>233</v>
      </c>
      <c r="B139" s="264"/>
      <c r="C139" s="267">
        <v>122000</v>
      </c>
      <c r="D139" s="1"/>
    </row>
    <row r="140" spans="1:4" x14ac:dyDescent="0.25">
      <c r="A140" s="17" t="s">
        <v>50</v>
      </c>
      <c r="B140" s="264"/>
      <c r="C140" s="267">
        <v>34000</v>
      </c>
      <c r="D140" s="1"/>
    </row>
    <row r="141" spans="1:4" x14ac:dyDescent="0.25">
      <c r="A141" s="17" t="s">
        <v>234</v>
      </c>
      <c r="B141" s="264"/>
      <c r="C141" s="267">
        <v>1440</v>
      </c>
      <c r="D141" s="1"/>
    </row>
    <row r="142" spans="1:4" x14ac:dyDescent="0.25">
      <c r="A142" s="17" t="s">
        <v>59</v>
      </c>
      <c r="B142" s="264"/>
      <c r="C142" s="267" t="s">
        <v>43</v>
      </c>
      <c r="D142" s="1"/>
    </row>
    <row r="143" spans="1:4" x14ac:dyDescent="0.25">
      <c r="A143" s="25"/>
      <c r="B143" s="264"/>
      <c r="C143" s="8"/>
      <c r="D143" s="1"/>
    </row>
    <row r="144" spans="1:4" x14ac:dyDescent="0.25">
      <c r="A144" s="20" t="s">
        <v>8</v>
      </c>
      <c r="B144" s="264"/>
      <c r="C144" s="8"/>
      <c r="D144" s="21"/>
    </row>
    <row r="145" spans="1:4" x14ac:dyDescent="0.25">
      <c r="A145" s="9" t="s">
        <v>68</v>
      </c>
      <c r="B145" s="266"/>
      <c r="C145" s="15"/>
      <c r="D145" s="1"/>
    </row>
    <row r="146" spans="1:4" x14ac:dyDescent="0.25">
      <c r="A146" s="25" t="s">
        <v>18</v>
      </c>
      <c r="B146" s="264"/>
      <c r="C146" s="18">
        <f>C134</f>
        <v>12800</v>
      </c>
      <c r="D146" s="1"/>
    </row>
    <row r="147" spans="1:4" x14ac:dyDescent="0.25">
      <c r="A147" s="25" t="s">
        <v>19</v>
      </c>
      <c r="B147" s="264"/>
      <c r="C147" s="30">
        <f>C138</f>
        <v>5750</v>
      </c>
      <c r="D147" s="1"/>
    </row>
    <row r="148" spans="1:4" x14ac:dyDescent="0.25">
      <c r="A148" s="25" t="s">
        <v>235</v>
      </c>
      <c r="B148" s="264"/>
      <c r="C148" s="31">
        <f>C146-C147</f>
        <v>7050</v>
      </c>
      <c r="D148" s="1"/>
    </row>
    <row r="149" spans="1:4" x14ac:dyDescent="0.25">
      <c r="A149" s="25" t="s">
        <v>21</v>
      </c>
      <c r="B149" s="264">
        <f>C127</f>
        <v>850</v>
      </c>
      <c r="C149" s="31"/>
      <c r="D149" s="1"/>
    </row>
    <row r="150" spans="1:4" x14ac:dyDescent="0.25">
      <c r="A150" s="25" t="s">
        <v>22</v>
      </c>
      <c r="B150" s="265">
        <f>C133</f>
        <v>500</v>
      </c>
      <c r="C150" s="31"/>
      <c r="D150" s="1"/>
    </row>
    <row r="151" spans="1:4" x14ac:dyDescent="0.25">
      <c r="A151" s="25" t="s">
        <v>236</v>
      </c>
      <c r="B151" s="264"/>
      <c r="C151" s="30">
        <f>SUM(B149:B150)</f>
        <v>1350</v>
      </c>
      <c r="D151" s="1"/>
    </row>
    <row r="152" spans="1:4" x14ac:dyDescent="0.25">
      <c r="A152" s="25" t="s">
        <v>24</v>
      </c>
      <c r="B152" s="264"/>
      <c r="C152" s="31">
        <f>C148-C151</f>
        <v>5700</v>
      </c>
      <c r="D152" s="1"/>
    </row>
    <row r="153" spans="1:4" x14ac:dyDescent="0.25">
      <c r="A153" s="25" t="s">
        <v>25</v>
      </c>
      <c r="B153" s="264"/>
      <c r="C153" s="30">
        <f>C132</f>
        <v>900</v>
      </c>
      <c r="D153" s="1"/>
    </row>
    <row r="154" spans="1:4" x14ac:dyDescent="0.25">
      <c r="A154" s="25" t="s">
        <v>26</v>
      </c>
      <c r="B154" s="264"/>
      <c r="C154" s="31">
        <f>C152-C153</f>
        <v>4800</v>
      </c>
      <c r="D154" s="1"/>
    </row>
    <row r="155" spans="1:4" x14ac:dyDescent="0.25">
      <c r="A155" s="25" t="s">
        <v>27</v>
      </c>
      <c r="B155" s="264"/>
      <c r="C155" s="30">
        <f>C141</f>
        <v>1440</v>
      </c>
      <c r="D155" s="1"/>
    </row>
    <row r="156" spans="1:4" ht="16.5" thickBot="1" x14ac:dyDescent="0.3">
      <c r="A156" s="25" t="s">
        <v>28</v>
      </c>
      <c r="B156" s="264"/>
      <c r="C156" s="32">
        <f>C154-C155</f>
        <v>3360</v>
      </c>
      <c r="D156" s="1"/>
    </row>
    <row r="157" spans="1:4" ht="16.5" thickTop="1" x14ac:dyDescent="0.25">
      <c r="A157" s="25"/>
      <c r="B157" s="264"/>
      <c r="C157" s="8"/>
      <c r="D157" s="1"/>
    </row>
    <row r="158" spans="1:4" x14ac:dyDescent="0.25">
      <c r="A158" s="9" t="s">
        <v>44</v>
      </c>
      <c r="B158" s="266"/>
      <c r="C158" s="8"/>
      <c r="D158" s="1"/>
    </row>
    <row r="159" spans="1:4" x14ac:dyDescent="0.25">
      <c r="A159" s="25" t="s">
        <v>45</v>
      </c>
      <c r="B159" s="264"/>
      <c r="C159" s="18">
        <f>C129</f>
        <v>16550</v>
      </c>
      <c r="D159" s="1"/>
    </row>
    <row r="160" spans="1:4" x14ac:dyDescent="0.25">
      <c r="A160" s="25" t="s">
        <v>46</v>
      </c>
      <c r="B160" s="264"/>
      <c r="C160" s="31">
        <f>C135</f>
        <v>9600</v>
      </c>
      <c r="D160" s="1"/>
    </row>
    <row r="161" spans="1:4" x14ac:dyDescent="0.25">
      <c r="A161" s="25" t="s">
        <v>47</v>
      </c>
      <c r="B161" s="264"/>
      <c r="C161" s="30">
        <f>C126</f>
        <v>6500</v>
      </c>
      <c r="D161" s="1"/>
    </row>
    <row r="162" spans="1:4" x14ac:dyDescent="0.25">
      <c r="A162" s="25" t="s">
        <v>48</v>
      </c>
      <c r="B162" s="264"/>
      <c r="C162" s="325">
        <f>SUM(C159:C161)</f>
        <v>32650</v>
      </c>
      <c r="D162" s="1"/>
    </row>
    <row r="163" spans="1:4" x14ac:dyDescent="0.25">
      <c r="A163" s="25" t="s">
        <v>237</v>
      </c>
      <c r="B163" s="264"/>
      <c r="C163" s="50">
        <f>C139</f>
        <v>122000</v>
      </c>
      <c r="D163" s="1"/>
    </row>
    <row r="164" spans="1:4" x14ac:dyDescent="0.25">
      <c r="A164" s="25" t="s">
        <v>50</v>
      </c>
      <c r="B164" s="264"/>
      <c r="C164" s="50">
        <f>C140</f>
        <v>34000</v>
      </c>
      <c r="D164" s="1"/>
    </row>
    <row r="165" spans="1:4" x14ac:dyDescent="0.25">
      <c r="A165" s="25" t="s">
        <v>238</v>
      </c>
      <c r="B165" s="264"/>
      <c r="C165" s="355">
        <f>C163-C164</f>
        <v>88000</v>
      </c>
      <c r="D165" s="1"/>
    </row>
    <row r="166" spans="1:4" ht="16.5" thickBot="1" x14ac:dyDescent="0.3">
      <c r="A166" s="25" t="s">
        <v>52</v>
      </c>
      <c r="B166" s="264"/>
      <c r="C166" s="268">
        <f>C162+C163-C164</f>
        <v>120650</v>
      </c>
      <c r="D166" s="1"/>
    </row>
    <row r="167" spans="1:4" ht="16.5" thickTop="1" x14ac:dyDescent="0.25">
      <c r="A167" s="25"/>
      <c r="B167" s="264"/>
      <c r="C167" s="31"/>
      <c r="D167" s="1"/>
    </row>
    <row r="168" spans="1:4" x14ac:dyDescent="0.25">
      <c r="A168" s="25" t="s">
        <v>54</v>
      </c>
      <c r="B168" s="264"/>
      <c r="C168" s="18">
        <f>C136</f>
        <v>4800</v>
      </c>
      <c r="D168" s="1"/>
    </row>
    <row r="169" spans="1:4" x14ac:dyDescent="0.25">
      <c r="A169" s="25" t="s">
        <v>53</v>
      </c>
      <c r="B169" s="264"/>
      <c r="C169" s="30">
        <f>C131</f>
        <v>600</v>
      </c>
      <c r="D169" s="1"/>
    </row>
    <row r="170" spans="1:4" x14ac:dyDescent="0.25">
      <c r="A170" s="25" t="s">
        <v>55</v>
      </c>
      <c r="B170" s="264"/>
      <c r="C170" s="31">
        <f>SUM(C168:C169)</f>
        <v>5400</v>
      </c>
      <c r="D170" s="1"/>
    </row>
    <row r="171" spans="1:4" x14ac:dyDescent="0.25">
      <c r="A171" s="25" t="s">
        <v>56</v>
      </c>
      <c r="B171" s="264"/>
      <c r="C171" s="30">
        <f>C137</f>
        <v>55000</v>
      </c>
      <c r="D171" s="1"/>
    </row>
    <row r="172" spans="1:4" x14ac:dyDescent="0.25">
      <c r="A172" s="25" t="s">
        <v>57</v>
      </c>
      <c r="B172" s="264"/>
      <c r="C172" s="355">
        <f>C170+C171</f>
        <v>60400</v>
      </c>
      <c r="D172" s="1"/>
    </row>
    <row r="173" spans="1:4" x14ac:dyDescent="0.25">
      <c r="A173" s="25" t="s">
        <v>58</v>
      </c>
      <c r="B173" s="264"/>
      <c r="C173" s="50">
        <f>C128</f>
        <v>45000</v>
      </c>
      <c r="D173" s="1"/>
    </row>
    <row r="174" spans="1:4" x14ac:dyDescent="0.25">
      <c r="A174" s="25" t="s">
        <v>59</v>
      </c>
      <c r="B174" s="264"/>
      <c r="C174" s="30">
        <f>C166-C170-C171-C173</f>
        <v>15250</v>
      </c>
      <c r="D174" s="1"/>
    </row>
    <row r="175" spans="1:4" x14ac:dyDescent="0.25">
      <c r="A175" s="25" t="s">
        <v>60</v>
      </c>
      <c r="B175" s="264"/>
      <c r="C175" s="49">
        <f>C174+C173</f>
        <v>60250</v>
      </c>
      <c r="D175" s="1"/>
    </row>
    <row r="176" spans="1:4" ht="16.5" thickBot="1" x14ac:dyDescent="0.3">
      <c r="A176" s="25" t="s">
        <v>61</v>
      </c>
      <c r="B176" s="264"/>
      <c r="C176" s="268">
        <f>C175+C172</f>
        <v>120650</v>
      </c>
      <c r="D176" s="1"/>
    </row>
    <row r="177" spans="1:4" ht="16.5" thickTop="1" x14ac:dyDescent="0.25">
      <c r="A177" s="25"/>
      <c r="B177" s="264"/>
      <c r="C177" s="8"/>
      <c r="D177" s="1"/>
    </row>
    <row r="178" spans="1:4" x14ac:dyDescent="0.25">
      <c r="A178" s="23" t="s">
        <v>355</v>
      </c>
      <c r="B178" s="263"/>
      <c r="C178" s="4"/>
      <c r="D178" s="5"/>
    </row>
    <row r="179" spans="1:4" x14ac:dyDescent="0.25">
      <c r="A179" s="25" t="s">
        <v>228</v>
      </c>
      <c r="B179" s="264"/>
      <c r="C179" s="8"/>
      <c r="D179" s="1"/>
    </row>
    <row r="180" spans="1:4" x14ac:dyDescent="0.25">
      <c r="A180" s="9"/>
      <c r="B180" s="265"/>
      <c r="C180" s="11"/>
      <c r="D180" s="12"/>
    </row>
    <row r="181" spans="1:4" x14ac:dyDescent="0.25">
      <c r="A181" s="13" t="s">
        <v>5</v>
      </c>
      <c r="B181" s="266"/>
      <c r="C181" s="15"/>
      <c r="D181" s="16"/>
    </row>
    <row r="182" spans="1:4" x14ac:dyDescent="0.25">
      <c r="A182" s="25" t="s">
        <v>22</v>
      </c>
      <c r="B182" s="264"/>
      <c r="C182" s="358">
        <v>66000</v>
      </c>
      <c r="D182" s="1"/>
    </row>
    <row r="183" spans="1:4" x14ac:dyDescent="0.25">
      <c r="A183" s="25" t="s">
        <v>45</v>
      </c>
      <c r="B183" s="264"/>
      <c r="C183" s="267">
        <v>225000</v>
      </c>
      <c r="D183" s="1"/>
    </row>
    <row r="184" spans="1:4" x14ac:dyDescent="0.25">
      <c r="A184" s="25" t="s">
        <v>232</v>
      </c>
      <c r="B184" s="264"/>
      <c r="C184" s="267">
        <v>334000</v>
      </c>
      <c r="D184" s="1"/>
    </row>
    <row r="185" spans="1:4" x14ac:dyDescent="0.25">
      <c r="A185" s="25" t="s">
        <v>231</v>
      </c>
      <c r="B185" s="264"/>
      <c r="C185" s="267">
        <v>573000</v>
      </c>
      <c r="D185" s="1"/>
    </row>
    <row r="186" spans="1:4" x14ac:dyDescent="0.25">
      <c r="A186" s="25" t="s">
        <v>54</v>
      </c>
      <c r="B186" s="264"/>
      <c r="C186" s="267">
        <v>102000</v>
      </c>
      <c r="D186" s="1"/>
    </row>
    <row r="187" spans="1:4" x14ac:dyDescent="0.25">
      <c r="A187" s="25" t="s">
        <v>229</v>
      </c>
      <c r="B187" s="264"/>
      <c r="C187" s="267">
        <v>79000</v>
      </c>
      <c r="D187" s="1"/>
    </row>
    <row r="188" spans="1:4" x14ac:dyDescent="0.25">
      <c r="A188" s="25" t="s">
        <v>233</v>
      </c>
      <c r="B188" s="264"/>
      <c r="C188" s="267">
        <v>895000</v>
      </c>
      <c r="D188" s="1"/>
    </row>
    <row r="189" spans="1:4" x14ac:dyDescent="0.25">
      <c r="A189" s="25" t="s">
        <v>53</v>
      </c>
      <c r="B189" s="264"/>
      <c r="C189" s="267">
        <v>75000</v>
      </c>
      <c r="D189" s="1"/>
    </row>
    <row r="190" spans="1:4" x14ac:dyDescent="0.25">
      <c r="A190" s="25" t="s">
        <v>46</v>
      </c>
      <c r="B190" s="264"/>
      <c r="C190" s="267">
        <v>153000</v>
      </c>
      <c r="D190" s="1"/>
    </row>
    <row r="191" spans="1:4" x14ac:dyDescent="0.25">
      <c r="A191" s="25" t="s">
        <v>25</v>
      </c>
      <c r="B191" s="264"/>
      <c r="C191" s="267">
        <v>4750</v>
      </c>
      <c r="D191" s="1"/>
    </row>
    <row r="192" spans="1:4" x14ac:dyDescent="0.25">
      <c r="A192" s="25" t="s">
        <v>252</v>
      </c>
      <c r="B192" s="264"/>
      <c r="C192" s="267">
        <v>7900</v>
      </c>
      <c r="D192" s="1"/>
    </row>
    <row r="193" spans="1:4" x14ac:dyDescent="0.25">
      <c r="A193" s="25" t="s">
        <v>58</v>
      </c>
      <c r="B193" s="264"/>
      <c r="C193" s="267">
        <v>289000</v>
      </c>
      <c r="D193" s="1"/>
    </row>
    <row r="194" spans="1:4" x14ac:dyDescent="0.25">
      <c r="A194" s="25" t="s">
        <v>19</v>
      </c>
      <c r="B194" s="264"/>
      <c r="C194" s="267">
        <v>297000</v>
      </c>
      <c r="D194" s="1"/>
    </row>
    <row r="195" spans="1:4" x14ac:dyDescent="0.25">
      <c r="A195" s="25" t="s">
        <v>47</v>
      </c>
      <c r="B195" s="264"/>
      <c r="C195" s="267">
        <v>99300</v>
      </c>
      <c r="D195" s="1"/>
    </row>
    <row r="196" spans="1:4" x14ac:dyDescent="0.25">
      <c r="A196" s="25" t="s">
        <v>234</v>
      </c>
      <c r="B196" s="264"/>
      <c r="C196" s="267">
        <v>50500</v>
      </c>
      <c r="D196" s="1"/>
    </row>
    <row r="197" spans="1:4" x14ac:dyDescent="0.25">
      <c r="A197" s="25" t="s">
        <v>50</v>
      </c>
      <c r="B197" s="264"/>
      <c r="C197" s="267">
        <v>263000</v>
      </c>
      <c r="D197" s="1"/>
    </row>
    <row r="198" spans="1:4" x14ac:dyDescent="0.25">
      <c r="A198" s="25" t="s">
        <v>253</v>
      </c>
      <c r="B198" s="264"/>
      <c r="C198" s="267">
        <v>14500</v>
      </c>
      <c r="D198" s="1"/>
    </row>
    <row r="199" spans="1:4" x14ac:dyDescent="0.25">
      <c r="A199" s="25" t="s">
        <v>254</v>
      </c>
      <c r="B199" s="264"/>
      <c r="C199" s="267">
        <v>53000</v>
      </c>
      <c r="D199" s="1"/>
    </row>
    <row r="200" spans="1:4" x14ac:dyDescent="0.25">
      <c r="A200" s="25" t="s">
        <v>59</v>
      </c>
      <c r="B200" s="264"/>
      <c r="C200" s="267">
        <v>262900</v>
      </c>
      <c r="D200" s="1"/>
    </row>
    <row r="201" spans="1:4" x14ac:dyDescent="0.25">
      <c r="A201" s="25"/>
      <c r="B201" s="264"/>
      <c r="C201" s="8"/>
      <c r="D201" s="1"/>
    </row>
    <row r="202" spans="1:4" x14ac:dyDescent="0.25">
      <c r="A202" s="20" t="s">
        <v>8</v>
      </c>
      <c r="B202" s="264"/>
      <c r="C202" s="8"/>
      <c r="D202" s="1"/>
    </row>
    <row r="203" spans="1:4" x14ac:dyDescent="0.25">
      <c r="A203" s="9" t="s">
        <v>68</v>
      </c>
      <c r="B203" s="266"/>
      <c r="C203" s="15"/>
      <c r="D203" s="1"/>
    </row>
    <row r="204" spans="1:4" x14ac:dyDescent="0.25">
      <c r="A204" s="25" t="s">
        <v>18</v>
      </c>
      <c r="B204" s="264"/>
      <c r="C204" s="18">
        <f>C185</f>
        <v>573000</v>
      </c>
      <c r="D204" s="1"/>
    </row>
    <row r="205" spans="1:4" x14ac:dyDescent="0.25">
      <c r="A205" s="25" t="s">
        <v>19</v>
      </c>
      <c r="B205" s="264"/>
      <c r="C205" s="30">
        <f>C194</f>
        <v>297000</v>
      </c>
      <c r="D205" s="1"/>
    </row>
    <row r="206" spans="1:4" x14ac:dyDescent="0.25">
      <c r="A206" s="25" t="s">
        <v>20</v>
      </c>
      <c r="B206" s="264"/>
      <c r="C206" s="31">
        <f>C204-C205</f>
        <v>276000</v>
      </c>
      <c r="D206" s="1"/>
    </row>
    <row r="207" spans="1:4" x14ac:dyDescent="0.25">
      <c r="A207" s="25" t="s">
        <v>21</v>
      </c>
      <c r="B207" s="264">
        <f>C187</f>
        <v>79000</v>
      </c>
      <c r="C207" s="31"/>
      <c r="D207" s="1"/>
    </row>
    <row r="208" spans="1:4" x14ac:dyDescent="0.25">
      <c r="A208" s="25" t="s">
        <v>22</v>
      </c>
      <c r="B208" s="265">
        <f>C182</f>
        <v>66000</v>
      </c>
      <c r="C208" s="31"/>
      <c r="D208" s="1"/>
    </row>
    <row r="209" spans="1:4" x14ac:dyDescent="0.25">
      <c r="A209" s="25" t="s">
        <v>23</v>
      </c>
      <c r="B209" s="264"/>
      <c r="C209" s="30">
        <f>SUM(B207:B208)</f>
        <v>145000</v>
      </c>
      <c r="D209" s="1"/>
    </row>
    <row r="210" spans="1:4" x14ac:dyDescent="0.25">
      <c r="A210" s="25" t="s">
        <v>24</v>
      </c>
      <c r="B210" s="264"/>
      <c r="C210" s="31">
        <f>C206-C209</f>
        <v>131000</v>
      </c>
      <c r="D210" s="1"/>
    </row>
    <row r="211" spans="1:4" x14ac:dyDescent="0.25">
      <c r="A211" s="25" t="s">
        <v>25</v>
      </c>
      <c r="B211" s="264"/>
      <c r="C211" s="30">
        <f>C191</f>
        <v>4750</v>
      </c>
      <c r="D211" s="1"/>
    </row>
    <row r="212" spans="1:4" x14ac:dyDescent="0.25">
      <c r="A212" s="25" t="s">
        <v>26</v>
      </c>
      <c r="B212" s="264"/>
      <c r="C212" s="31">
        <f>C210-C211</f>
        <v>126250</v>
      </c>
      <c r="D212" s="34"/>
    </row>
    <row r="213" spans="1:4" x14ac:dyDescent="0.25">
      <c r="A213" s="25" t="s">
        <v>27</v>
      </c>
      <c r="B213" s="264"/>
      <c r="C213" s="30">
        <f>C196</f>
        <v>50500</v>
      </c>
      <c r="D213" s="1"/>
    </row>
    <row r="214" spans="1:4" ht="16.5" thickBot="1" x14ac:dyDescent="0.3">
      <c r="A214" s="25" t="s">
        <v>28</v>
      </c>
      <c r="B214" s="264"/>
      <c r="C214" s="32">
        <f>C212-C213</f>
        <v>75750</v>
      </c>
      <c r="D214" s="1"/>
    </row>
    <row r="215" spans="1:4" ht="16.5" thickTop="1" x14ac:dyDescent="0.25">
      <c r="A215" s="25"/>
      <c r="B215" s="264"/>
      <c r="C215" s="33"/>
      <c r="D215" s="34"/>
    </row>
    <row r="216" spans="1:4" x14ac:dyDescent="0.25">
      <c r="A216" s="9" t="s">
        <v>44</v>
      </c>
      <c r="B216" s="266"/>
      <c r="C216" s="8"/>
      <c r="D216" s="1"/>
    </row>
    <row r="217" spans="1:4" x14ac:dyDescent="0.25">
      <c r="A217" s="25" t="s">
        <v>45</v>
      </c>
      <c r="B217" s="264"/>
      <c r="C217" s="282">
        <f>C183</f>
        <v>225000</v>
      </c>
      <c r="D217" s="1"/>
    </row>
    <row r="218" spans="1:4" x14ac:dyDescent="0.25">
      <c r="A218" s="25" t="s">
        <v>46</v>
      </c>
      <c r="B218" s="264"/>
      <c r="C218" s="31">
        <f>C190</f>
        <v>153000</v>
      </c>
      <c r="D218" s="1"/>
    </row>
    <row r="219" spans="1:4" x14ac:dyDescent="0.25">
      <c r="A219" s="25" t="s">
        <v>47</v>
      </c>
      <c r="B219" s="264"/>
      <c r="C219" s="31">
        <f>C195</f>
        <v>99300</v>
      </c>
      <c r="D219" s="1"/>
    </row>
    <row r="220" spans="1:4" x14ac:dyDescent="0.25">
      <c r="A220" s="25" t="s">
        <v>253</v>
      </c>
      <c r="B220" s="264"/>
      <c r="C220" s="30">
        <f>C198</f>
        <v>14500</v>
      </c>
      <c r="D220" s="1"/>
    </row>
    <row r="221" spans="1:4" x14ac:dyDescent="0.25">
      <c r="A221" s="25" t="s">
        <v>48</v>
      </c>
      <c r="B221" s="264"/>
      <c r="C221" s="325">
        <f>SUM(C217:C220)</f>
        <v>491800</v>
      </c>
      <c r="D221" s="1"/>
    </row>
    <row r="222" spans="1:4" x14ac:dyDescent="0.25">
      <c r="A222" s="25" t="s">
        <v>49</v>
      </c>
      <c r="B222" s="264"/>
      <c r="C222" s="285">
        <f>C188</f>
        <v>895000</v>
      </c>
      <c r="D222" s="1"/>
    </row>
    <row r="223" spans="1:4" x14ac:dyDescent="0.25">
      <c r="A223" s="25" t="s">
        <v>50</v>
      </c>
      <c r="B223" s="264"/>
      <c r="C223" s="30">
        <f>C197</f>
        <v>263000</v>
      </c>
      <c r="D223" s="1"/>
    </row>
    <row r="224" spans="1:4" x14ac:dyDescent="0.25">
      <c r="A224" s="25" t="s">
        <v>51</v>
      </c>
      <c r="B224" s="264"/>
      <c r="C224" s="290">
        <f>C222-C223</f>
        <v>632000</v>
      </c>
      <c r="D224" s="1"/>
    </row>
    <row r="225" spans="1:4" ht="16.5" thickBot="1" x14ac:dyDescent="0.3">
      <c r="A225" s="25" t="s">
        <v>52</v>
      </c>
      <c r="B225" s="264"/>
      <c r="C225" s="291">
        <f>C221+C222-C223</f>
        <v>1123800</v>
      </c>
      <c r="D225" s="1"/>
    </row>
    <row r="226" spans="1:4" ht="16.5" thickTop="1" x14ac:dyDescent="0.25">
      <c r="A226" s="25"/>
      <c r="B226" s="264"/>
      <c r="C226" s="8"/>
      <c r="D226" s="1"/>
    </row>
    <row r="227" spans="1:4" x14ac:dyDescent="0.25">
      <c r="A227" s="25" t="s">
        <v>53</v>
      </c>
      <c r="B227" s="264"/>
      <c r="C227" s="282">
        <f>C189</f>
        <v>75000</v>
      </c>
      <c r="D227" s="1"/>
    </row>
    <row r="228" spans="1:4" x14ac:dyDescent="0.25">
      <c r="A228" s="25" t="s">
        <v>54</v>
      </c>
      <c r="B228" s="264"/>
      <c r="C228" s="31">
        <f>C186</f>
        <v>102000</v>
      </c>
      <c r="D228" s="1"/>
    </row>
    <row r="229" spans="1:4" x14ac:dyDescent="0.25">
      <c r="A229" s="25" t="s">
        <v>254</v>
      </c>
      <c r="B229" s="264"/>
      <c r="C229" s="31">
        <f>C199</f>
        <v>53000</v>
      </c>
      <c r="D229" s="1"/>
    </row>
    <row r="230" spans="1:4" x14ac:dyDescent="0.25">
      <c r="A230" s="25" t="s">
        <v>252</v>
      </c>
      <c r="B230" s="264"/>
      <c r="C230" s="30">
        <f>C192</f>
        <v>7900</v>
      </c>
      <c r="D230" s="1"/>
    </row>
    <row r="231" spans="1:4" x14ac:dyDescent="0.25">
      <c r="A231" s="25" t="s">
        <v>55</v>
      </c>
      <c r="B231" s="264"/>
      <c r="C231" s="289">
        <f>SUM(C227:C230)</f>
        <v>237900</v>
      </c>
      <c r="D231" s="1"/>
    </row>
    <row r="232" spans="1:4" x14ac:dyDescent="0.25">
      <c r="A232" s="25" t="s">
        <v>56</v>
      </c>
      <c r="B232" s="264"/>
      <c r="C232" s="30">
        <f>C184</f>
        <v>334000</v>
      </c>
      <c r="D232" s="1"/>
    </row>
    <row r="233" spans="1:4" x14ac:dyDescent="0.25">
      <c r="A233" s="25" t="s">
        <v>57</v>
      </c>
      <c r="B233" s="264"/>
      <c r="C233" s="355">
        <f>C231+C232</f>
        <v>571900</v>
      </c>
      <c r="D233" s="1"/>
    </row>
    <row r="234" spans="1:4" x14ac:dyDescent="0.25">
      <c r="A234" s="25" t="s">
        <v>58</v>
      </c>
      <c r="B234" s="264"/>
      <c r="C234" s="50">
        <f>C193</f>
        <v>289000</v>
      </c>
      <c r="D234" s="1"/>
    </row>
    <row r="235" spans="1:4" x14ac:dyDescent="0.25">
      <c r="A235" s="25" t="s">
        <v>59</v>
      </c>
      <c r="B235" s="264"/>
      <c r="C235" s="30">
        <f>C200</f>
        <v>262900</v>
      </c>
      <c r="D235" s="1"/>
    </row>
    <row r="236" spans="1:4" x14ac:dyDescent="0.25">
      <c r="A236" s="25" t="s">
        <v>60</v>
      </c>
      <c r="B236" s="264"/>
      <c r="C236" s="50">
        <f>C235+C234</f>
        <v>551900</v>
      </c>
      <c r="D236" s="1"/>
    </row>
    <row r="237" spans="1:4" ht="16.5" thickBot="1" x14ac:dyDescent="0.3">
      <c r="A237" s="25" t="s">
        <v>61</v>
      </c>
      <c r="B237" s="264"/>
      <c r="C237" s="291">
        <f>C233+C236</f>
        <v>1123800</v>
      </c>
      <c r="D237" s="1"/>
    </row>
    <row r="238" spans="1:4" ht="16.5" thickTop="1" x14ac:dyDescent="0.25">
      <c r="A238" s="25"/>
      <c r="B238" s="264"/>
      <c r="C238" s="8"/>
      <c r="D238" s="1"/>
    </row>
    <row r="239" spans="1:4" x14ac:dyDescent="0.25">
      <c r="A239" s="25" t="s">
        <v>255</v>
      </c>
      <c r="B239" s="264"/>
      <c r="C239" s="8"/>
      <c r="D239" s="1"/>
    </row>
    <row r="240" spans="1:4" x14ac:dyDescent="0.25">
      <c r="A240" s="25" t="s">
        <v>62</v>
      </c>
      <c r="B240" s="264"/>
      <c r="C240" s="18">
        <f>C221-C231</f>
        <v>253900</v>
      </c>
      <c r="D240" s="1"/>
    </row>
    <row r="241" spans="1:4" x14ac:dyDescent="0.25">
      <c r="A241" s="25" t="s">
        <v>63</v>
      </c>
      <c r="B241" s="264"/>
      <c r="C241" s="51">
        <f>C233/C225</f>
        <v>0.50889838049475</v>
      </c>
      <c r="D241" s="1"/>
    </row>
    <row r="242" spans="1:4" x14ac:dyDescent="0.25">
      <c r="A242" s="25"/>
      <c r="B242" s="264"/>
      <c r="C242" s="8"/>
      <c r="D242" s="1"/>
    </row>
    <row r="243" spans="1:4" x14ac:dyDescent="0.25">
      <c r="A243" s="25" t="s">
        <v>256</v>
      </c>
      <c r="B243" s="264"/>
      <c r="C243" s="8"/>
      <c r="D243" s="1"/>
    </row>
    <row r="244" spans="1:4" x14ac:dyDescent="0.25">
      <c r="A244" s="9" t="s">
        <v>257</v>
      </c>
      <c r="B244" s="266"/>
      <c r="C244" s="15"/>
      <c r="D244" s="1"/>
    </row>
    <row r="245" spans="1:4" x14ac:dyDescent="0.25">
      <c r="A245" s="25" t="s">
        <v>18</v>
      </c>
      <c r="B245" s="18">
        <f>C204</f>
        <v>573000</v>
      </c>
      <c r="C245" s="51">
        <f>B245/$B$245</f>
        <v>1</v>
      </c>
      <c r="D245" s="1"/>
    </row>
    <row r="246" spans="1:4" x14ac:dyDescent="0.25">
      <c r="A246" s="25" t="s">
        <v>19</v>
      </c>
      <c r="B246" s="30">
        <f>C205</f>
        <v>297000</v>
      </c>
      <c r="C246" s="51">
        <f t="shared" ref="C246:C255" si="3">B246/$B$245</f>
        <v>0.51832460732984298</v>
      </c>
      <c r="D246" s="1"/>
    </row>
    <row r="247" spans="1:4" x14ac:dyDescent="0.25">
      <c r="A247" s="25" t="s">
        <v>20</v>
      </c>
      <c r="B247" s="355">
        <f>B245-B246</f>
        <v>276000</v>
      </c>
      <c r="C247" s="359">
        <f t="shared" si="3"/>
        <v>0.48167539267015708</v>
      </c>
      <c r="D247" s="1"/>
    </row>
    <row r="248" spans="1:4" x14ac:dyDescent="0.25">
      <c r="A248" s="25" t="s">
        <v>21</v>
      </c>
      <c r="B248" s="266">
        <f>B207</f>
        <v>79000</v>
      </c>
      <c r="C248" s="74">
        <f t="shared" si="3"/>
        <v>0.13787085514834205</v>
      </c>
      <c r="D248" s="1"/>
    </row>
    <row r="249" spans="1:4" x14ac:dyDescent="0.25">
      <c r="A249" s="25" t="s">
        <v>22</v>
      </c>
      <c r="B249" s="265">
        <f>B208</f>
        <v>66000</v>
      </c>
      <c r="C249" s="51">
        <f t="shared" si="3"/>
        <v>0.11518324607329843</v>
      </c>
      <c r="D249" s="1"/>
    </row>
    <row r="250" spans="1:4" x14ac:dyDescent="0.25">
      <c r="A250" s="25" t="s">
        <v>23</v>
      </c>
      <c r="B250" s="30">
        <f>SUM(B248:B249)</f>
        <v>145000</v>
      </c>
      <c r="C250" s="292">
        <f t="shared" si="3"/>
        <v>0.25305410122164052</v>
      </c>
      <c r="D250" s="1"/>
    </row>
    <row r="251" spans="1:4" x14ac:dyDescent="0.25">
      <c r="A251" s="25" t="s">
        <v>24</v>
      </c>
      <c r="B251" s="31">
        <f>B247-B250</f>
        <v>131000</v>
      </c>
      <c r="C251" s="51">
        <f t="shared" si="3"/>
        <v>0.22862129144851659</v>
      </c>
      <c r="D251" s="1"/>
    </row>
    <row r="252" spans="1:4" x14ac:dyDescent="0.25">
      <c r="A252" s="25" t="s">
        <v>25</v>
      </c>
      <c r="B252" s="30">
        <f>C211</f>
        <v>4750</v>
      </c>
      <c r="C252" s="73">
        <f t="shared" si="3"/>
        <v>8.289703315881327E-3</v>
      </c>
      <c r="D252" s="1"/>
    </row>
    <row r="253" spans="1:4" x14ac:dyDescent="0.25">
      <c r="A253" s="25" t="s">
        <v>26</v>
      </c>
      <c r="B253" s="31">
        <f>B251-B252</f>
        <v>126250</v>
      </c>
      <c r="C253" s="51">
        <f t="shared" si="3"/>
        <v>0.22033158813263526</v>
      </c>
      <c r="D253" s="1"/>
    </row>
    <row r="254" spans="1:4" x14ac:dyDescent="0.25">
      <c r="A254" s="25" t="s">
        <v>27</v>
      </c>
      <c r="B254" s="30">
        <f>C213</f>
        <v>50500</v>
      </c>
      <c r="C254" s="51">
        <f t="shared" si="3"/>
        <v>8.8132635253054106E-2</v>
      </c>
      <c r="D254" s="1"/>
    </row>
    <row r="255" spans="1:4" ht="16.5" thickBot="1" x14ac:dyDescent="0.3">
      <c r="A255" s="25" t="s">
        <v>28</v>
      </c>
      <c r="B255" s="32">
        <f>B253-B254</f>
        <v>75750</v>
      </c>
      <c r="C255" s="293">
        <f t="shared" si="3"/>
        <v>0.13219895287958114</v>
      </c>
      <c r="D255" s="1"/>
    </row>
    <row r="256" spans="1:4" ht="16.5" thickTop="1" x14ac:dyDescent="0.25">
      <c r="A256" s="25"/>
      <c r="B256" s="264"/>
      <c r="C256" s="8"/>
      <c r="D256" s="1"/>
    </row>
    <row r="257" spans="1:4" x14ac:dyDescent="0.25">
      <c r="A257" s="9" t="s">
        <v>258</v>
      </c>
      <c r="B257" s="264"/>
      <c r="C257" s="8"/>
      <c r="D257" s="1"/>
    </row>
    <row r="258" spans="1:4" x14ac:dyDescent="0.25">
      <c r="A258" s="25" t="s">
        <v>45</v>
      </c>
      <c r="B258" s="264">
        <f>C217</f>
        <v>225000</v>
      </c>
      <c r="C258" s="294">
        <f>B258/$B$266</f>
        <v>0.200213561131874</v>
      </c>
      <c r="D258" s="1"/>
    </row>
    <row r="259" spans="1:4" x14ac:dyDescent="0.25">
      <c r="A259" s="25" t="s">
        <v>46</v>
      </c>
      <c r="B259" s="264">
        <f t="shared" ref="B259:B278" si="4">C218</f>
        <v>153000</v>
      </c>
      <c r="C259" s="51">
        <f t="shared" ref="C259:C266" si="5">B259/$B$266</f>
        <v>0.13614522156967432</v>
      </c>
      <c r="D259" s="1"/>
    </row>
    <row r="260" spans="1:4" x14ac:dyDescent="0.25">
      <c r="A260" s="25" t="s">
        <v>47</v>
      </c>
      <c r="B260" s="264">
        <f t="shared" si="4"/>
        <v>99300</v>
      </c>
      <c r="C260" s="51">
        <f t="shared" si="5"/>
        <v>8.8360918312867062E-2</v>
      </c>
      <c r="D260" s="1"/>
    </row>
    <row r="261" spans="1:4" x14ac:dyDescent="0.25">
      <c r="A261" s="25" t="s">
        <v>253</v>
      </c>
      <c r="B261" s="264">
        <f t="shared" si="4"/>
        <v>14500</v>
      </c>
      <c r="C261" s="73">
        <f t="shared" si="5"/>
        <v>1.2902651717387435E-2</v>
      </c>
      <c r="D261" s="1"/>
    </row>
    <row r="262" spans="1:4" x14ac:dyDescent="0.25">
      <c r="A262" s="25" t="s">
        <v>48</v>
      </c>
      <c r="B262" s="263">
        <f t="shared" si="4"/>
        <v>491800</v>
      </c>
      <c r="C262" s="360">
        <f t="shared" si="5"/>
        <v>0.43762235273180283</v>
      </c>
      <c r="D262" s="1"/>
    </row>
    <row r="263" spans="1:4" x14ac:dyDescent="0.25">
      <c r="A263" s="25" t="s">
        <v>49</v>
      </c>
      <c r="B263" s="266">
        <f t="shared" si="4"/>
        <v>895000</v>
      </c>
      <c r="C263" s="296">
        <f t="shared" si="5"/>
        <v>0.79640505428012098</v>
      </c>
      <c r="D263" s="1"/>
    </row>
    <row r="264" spans="1:4" x14ac:dyDescent="0.25">
      <c r="A264" s="25" t="s">
        <v>50</v>
      </c>
      <c r="B264" s="264">
        <f t="shared" si="4"/>
        <v>263000</v>
      </c>
      <c r="C264" s="73">
        <f t="shared" si="5"/>
        <v>0.23402740701192384</v>
      </c>
      <c r="D264" s="1"/>
    </row>
    <row r="265" spans="1:4" x14ac:dyDescent="0.25">
      <c r="A265" s="25" t="s">
        <v>51</v>
      </c>
      <c r="B265" s="295">
        <f t="shared" si="4"/>
        <v>632000</v>
      </c>
      <c r="C265" s="297">
        <f t="shared" si="5"/>
        <v>0.56237764726819717</v>
      </c>
      <c r="D265" s="1"/>
    </row>
    <row r="266" spans="1:4" ht="16.5" thickBot="1" x14ac:dyDescent="0.3">
      <c r="A266" s="25" t="s">
        <v>52</v>
      </c>
      <c r="B266" s="298">
        <f t="shared" si="4"/>
        <v>1123800</v>
      </c>
      <c r="C266" s="299">
        <f t="shared" si="5"/>
        <v>1</v>
      </c>
      <c r="D266" s="1"/>
    </row>
    <row r="267" spans="1:4" ht="16.5" thickTop="1" x14ac:dyDescent="0.25">
      <c r="A267" s="25"/>
      <c r="B267" s="264"/>
      <c r="C267" s="51"/>
      <c r="D267" s="1"/>
    </row>
    <row r="268" spans="1:4" x14ac:dyDescent="0.25">
      <c r="A268" s="25" t="s">
        <v>53</v>
      </c>
      <c r="B268" s="264">
        <f t="shared" si="4"/>
        <v>75000</v>
      </c>
      <c r="C268" s="294">
        <f>B268/$B$266</f>
        <v>6.673785371062467E-2</v>
      </c>
      <c r="D268" s="1"/>
    </row>
    <row r="269" spans="1:4" x14ac:dyDescent="0.25">
      <c r="A269" s="25" t="s">
        <v>54</v>
      </c>
      <c r="B269" s="264">
        <f t="shared" si="4"/>
        <v>102000</v>
      </c>
      <c r="C269" s="51">
        <f t="shared" ref="C269:C278" si="6">B269/$B$266</f>
        <v>9.0763481046449546E-2</v>
      </c>
      <c r="D269" s="1"/>
    </row>
    <row r="270" spans="1:4" x14ac:dyDescent="0.25">
      <c r="A270" s="25" t="s">
        <v>254</v>
      </c>
      <c r="B270" s="264">
        <f t="shared" si="4"/>
        <v>53000</v>
      </c>
      <c r="C270" s="51">
        <f t="shared" si="6"/>
        <v>4.7161416622174761E-2</v>
      </c>
      <c r="D270" s="1"/>
    </row>
    <row r="271" spans="1:4" x14ac:dyDescent="0.25">
      <c r="A271" s="25" t="s">
        <v>252</v>
      </c>
      <c r="B271" s="265">
        <f t="shared" si="4"/>
        <v>7900</v>
      </c>
      <c r="C271" s="73">
        <f t="shared" si="6"/>
        <v>7.0297205908524648E-3</v>
      </c>
      <c r="D271" s="1"/>
    </row>
    <row r="272" spans="1:4" x14ac:dyDescent="0.25">
      <c r="A272" s="25" t="s">
        <v>55</v>
      </c>
      <c r="B272" s="264">
        <f t="shared" si="4"/>
        <v>237900</v>
      </c>
      <c r="C272" s="294">
        <f t="shared" si="6"/>
        <v>0.21169247197010144</v>
      </c>
      <c r="D272" s="1"/>
    </row>
    <row r="273" spans="1:4" x14ac:dyDescent="0.25">
      <c r="A273" s="25" t="s">
        <v>56</v>
      </c>
      <c r="B273" s="264">
        <f t="shared" si="4"/>
        <v>334000</v>
      </c>
      <c r="C273" s="73">
        <f t="shared" si="6"/>
        <v>0.29720590852464851</v>
      </c>
      <c r="D273" s="1"/>
    </row>
    <row r="274" spans="1:4" x14ac:dyDescent="0.25">
      <c r="A274" s="25" t="s">
        <v>57</v>
      </c>
      <c r="B274" s="263">
        <f t="shared" si="4"/>
        <v>571900</v>
      </c>
      <c r="C274" s="359">
        <f t="shared" si="6"/>
        <v>0.50889838049475</v>
      </c>
      <c r="D274" s="1"/>
    </row>
    <row r="275" spans="1:4" x14ac:dyDescent="0.25">
      <c r="A275" s="25" t="s">
        <v>58</v>
      </c>
      <c r="B275" s="266">
        <f t="shared" si="4"/>
        <v>289000</v>
      </c>
      <c r="C275" s="74">
        <f t="shared" si="6"/>
        <v>0.25716319629827372</v>
      </c>
      <c r="D275" s="1"/>
    </row>
    <row r="276" spans="1:4" x14ac:dyDescent="0.25">
      <c r="A276" s="25" t="s">
        <v>59</v>
      </c>
      <c r="B276" s="264">
        <f t="shared" si="4"/>
        <v>262900</v>
      </c>
      <c r="C276" s="73">
        <f t="shared" si="6"/>
        <v>0.23393842320697633</v>
      </c>
      <c r="D276" s="1"/>
    </row>
    <row r="277" spans="1:4" x14ac:dyDescent="0.25">
      <c r="A277" s="25" t="s">
        <v>60</v>
      </c>
      <c r="B277" s="295">
        <f t="shared" si="4"/>
        <v>551900</v>
      </c>
      <c r="C277" s="74">
        <f t="shared" si="6"/>
        <v>0.49110161950525005</v>
      </c>
      <c r="D277" s="1"/>
    </row>
    <row r="278" spans="1:4" ht="16.5" thickBot="1" x14ac:dyDescent="0.3">
      <c r="A278" s="25" t="s">
        <v>61</v>
      </c>
      <c r="B278" s="298">
        <f t="shared" si="4"/>
        <v>1123800</v>
      </c>
      <c r="C278" s="299">
        <f t="shared" si="6"/>
        <v>1</v>
      </c>
      <c r="D278" s="1"/>
    </row>
    <row r="279" spans="1:4" ht="16.5" thickTop="1" x14ac:dyDescent="0.25">
      <c r="A279" s="25"/>
      <c r="B279" s="264"/>
      <c r="C279" s="8"/>
      <c r="D279" s="1"/>
    </row>
    <row r="280" spans="1:4" x14ac:dyDescent="0.25">
      <c r="A280" s="23" t="s">
        <v>65</v>
      </c>
      <c r="B280" s="3"/>
      <c r="C280" s="4"/>
      <c r="D280" s="5"/>
    </row>
    <row r="281" spans="1:4" x14ac:dyDescent="0.25">
      <c r="A281" s="25" t="s">
        <v>66</v>
      </c>
      <c r="B281" s="7"/>
      <c r="C281" s="8"/>
      <c r="D281" s="16"/>
    </row>
    <row r="282" spans="1:4" x14ac:dyDescent="0.25">
      <c r="A282" s="56"/>
      <c r="B282" s="14"/>
      <c r="C282" s="15"/>
      <c r="D282" s="16"/>
    </row>
    <row r="283" spans="1:4" x14ac:dyDescent="0.25">
      <c r="A283" s="23" t="s">
        <v>5</v>
      </c>
      <c r="B283" s="3"/>
      <c r="C283" s="4"/>
      <c r="D283" s="5"/>
    </row>
    <row r="284" spans="1:4" x14ac:dyDescent="0.25">
      <c r="A284" s="17" t="s">
        <v>11</v>
      </c>
      <c r="B284" s="7"/>
      <c r="C284" s="26">
        <v>550000</v>
      </c>
      <c r="D284" s="16"/>
    </row>
    <row r="285" spans="1:4" x14ac:dyDescent="0.25">
      <c r="A285" s="17" t="s">
        <v>38</v>
      </c>
      <c r="B285" s="7"/>
      <c r="C285" s="28">
        <v>190000</v>
      </c>
      <c r="D285" s="16"/>
    </row>
    <row r="286" spans="1:4" x14ac:dyDescent="0.25">
      <c r="A286" s="17" t="s">
        <v>31</v>
      </c>
      <c r="B286" s="7"/>
      <c r="C286" s="28" t="s">
        <v>43</v>
      </c>
      <c r="D286" s="16"/>
    </row>
    <row r="287" spans="1:4" x14ac:dyDescent="0.25">
      <c r="A287" s="17" t="s">
        <v>12</v>
      </c>
      <c r="B287" s="7"/>
      <c r="C287" s="344">
        <v>320000</v>
      </c>
      <c r="D287" s="16"/>
    </row>
    <row r="288" spans="1:4" x14ac:dyDescent="0.25">
      <c r="A288" s="17" t="s">
        <v>32</v>
      </c>
      <c r="B288" s="7"/>
      <c r="C288" s="28">
        <v>73000</v>
      </c>
      <c r="D288" s="16"/>
    </row>
    <row r="289" spans="1:4" x14ac:dyDescent="0.25">
      <c r="A289" s="17" t="s">
        <v>14</v>
      </c>
      <c r="B289" s="7"/>
      <c r="C289" s="28">
        <v>38000</v>
      </c>
      <c r="D289" s="16"/>
    </row>
    <row r="290" spans="1:4" x14ac:dyDescent="0.25">
      <c r="A290" s="17" t="s">
        <v>33</v>
      </c>
      <c r="B290" s="7"/>
      <c r="C290" s="28">
        <v>65000</v>
      </c>
      <c r="D290" s="16"/>
    </row>
    <row r="291" spans="1:4" x14ac:dyDescent="0.25">
      <c r="A291" s="17" t="s">
        <v>15</v>
      </c>
      <c r="B291" s="7"/>
      <c r="C291" s="28">
        <v>26000</v>
      </c>
      <c r="D291" s="16"/>
    </row>
    <row r="292" spans="1:4" x14ac:dyDescent="0.25">
      <c r="A292" s="17" t="s">
        <v>34</v>
      </c>
      <c r="B292" s="7"/>
      <c r="C292" s="28">
        <v>29000</v>
      </c>
      <c r="D292" s="16"/>
    </row>
    <row r="293" spans="1:4" x14ac:dyDescent="0.25">
      <c r="A293" s="17" t="s">
        <v>16</v>
      </c>
      <c r="B293" s="7"/>
      <c r="C293" s="28">
        <v>59850</v>
      </c>
      <c r="D293" s="16"/>
    </row>
    <row r="294" spans="1:4" x14ac:dyDescent="0.25">
      <c r="A294" s="17" t="s">
        <v>35</v>
      </c>
      <c r="B294" s="7"/>
      <c r="C294" s="28">
        <v>47000</v>
      </c>
      <c r="D294" s="16"/>
    </row>
    <row r="295" spans="1:4" x14ac:dyDescent="0.25">
      <c r="A295" s="17" t="s">
        <v>67</v>
      </c>
      <c r="B295" s="7"/>
      <c r="C295" s="361">
        <v>45000</v>
      </c>
      <c r="D295" s="16"/>
    </row>
    <row r="296" spans="1:4" x14ac:dyDescent="0.25">
      <c r="A296" s="17" t="s">
        <v>36</v>
      </c>
      <c r="B296" s="7"/>
      <c r="C296" s="28">
        <v>648000</v>
      </c>
      <c r="D296" s="57"/>
    </row>
    <row r="297" spans="1:4" x14ac:dyDescent="0.25">
      <c r="A297" s="17" t="s">
        <v>39</v>
      </c>
      <c r="B297" s="7"/>
      <c r="C297" s="28">
        <v>360000</v>
      </c>
      <c r="D297" s="57"/>
    </row>
    <row r="298" spans="1:4" x14ac:dyDescent="0.25">
      <c r="A298" s="17" t="s">
        <v>40</v>
      </c>
      <c r="B298" s="7"/>
      <c r="C298" s="28">
        <v>120000</v>
      </c>
      <c r="D298" s="57"/>
    </row>
    <row r="299" spans="1:4" x14ac:dyDescent="0.25">
      <c r="A299" s="17" t="s">
        <v>41</v>
      </c>
      <c r="B299" s="7"/>
      <c r="C299" s="7">
        <v>15000</v>
      </c>
      <c r="D299" s="57"/>
    </row>
    <row r="300" spans="1:4" x14ac:dyDescent="0.25">
      <c r="A300" s="17" t="s">
        <v>42</v>
      </c>
      <c r="B300" s="7"/>
      <c r="C300" s="7">
        <v>138500</v>
      </c>
      <c r="D300" s="57"/>
    </row>
    <row r="301" spans="1:4" x14ac:dyDescent="0.25">
      <c r="A301" s="1"/>
      <c r="B301" s="1"/>
      <c r="C301" s="1"/>
      <c r="D301" s="57"/>
    </row>
    <row r="302" spans="1:4" x14ac:dyDescent="0.25">
      <c r="A302" s="20" t="s">
        <v>8</v>
      </c>
      <c r="B302" s="7"/>
      <c r="C302" s="8"/>
      <c r="D302" s="57"/>
    </row>
    <row r="303" spans="1:4" x14ac:dyDescent="0.25">
      <c r="A303" s="9" t="s">
        <v>68</v>
      </c>
      <c r="B303" s="14"/>
      <c r="C303" s="15"/>
      <c r="D303" s="57"/>
    </row>
    <row r="304" spans="1:4" x14ac:dyDescent="0.25">
      <c r="A304" s="25" t="s">
        <v>18</v>
      </c>
      <c r="B304" s="7"/>
      <c r="C304" s="18">
        <f>C284</f>
        <v>550000</v>
      </c>
      <c r="D304" s="346">
        <f>C304/$C$304</f>
        <v>1</v>
      </c>
    </row>
    <row r="305" spans="1:4" x14ac:dyDescent="0.25">
      <c r="A305" s="25" t="s">
        <v>19</v>
      </c>
      <c r="B305" s="7"/>
      <c r="C305" s="30">
        <f>C287</f>
        <v>320000</v>
      </c>
      <c r="D305" s="346">
        <f t="shared" ref="D305:D314" si="7">C305/$C$304</f>
        <v>0.58181818181818179</v>
      </c>
    </row>
    <row r="306" spans="1:4" x14ac:dyDescent="0.25">
      <c r="A306" s="25" t="s">
        <v>20</v>
      </c>
      <c r="B306" s="7"/>
      <c r="C306" s="58">
        <f>C304-C305</f>
        <v>230000</v>
      </c>
      <c r="D306" s="346">
        <f t="shared" si="7"/>
        <v>0.41818181818181815</v>
      </c>
    </row>
    <row r="307" spans="1:4" x14ac:dyDescent="0.25">
      <c r="A307" s="25" t="s">
        <v>21</v>
      </c>
      <c r="B307" s="58">
        <f>C295</f>
        <v>45000</v>
      </c>
      <c r="C307" s="31"/>
      <c r="D307" s="346">
        <f>B307/$C$304</f>
        <v>8.1818181818181818E-2</v>
      </c>
    </row>
    <row r="308" spans="1:4" x14ac:dyDescent="0.25">
      <c r="A308" s="25" t="s">
        <v>22</v>
      </c>
      <c r="B308" s="10">
        <f>C289</f>
        <v>38000</v>
      </c>
      <c r="C308" s="31"/>
      <c r="D308" s="346">
        <f>B308/$C$304</f>
        <v>6.9090909090909092E-2</v>
      </c>
    </row>
    <row r="309" spans="1:4" x14ac:dyDescent="0.25">
      <c r="A309" s="25" t="s">
        <v>23</v>
      </c>
      <c r="B309" s="7"/>
      <c r="C309" s="59">
        <f>SUM(B307:B308)</f>
        <v>83000</v>
      </c>
      <c r="D309" s="346">
        <f t="shared" si="7"/>
        <v>0.15090909090909091</v>
      </c>
    </row>
    <row r="310" spans="1:4" x14ac:dyDescent="0.25">
      <c r="A310" s="25" t="s">
        <v>24</v>
      </c>
      <c r="B310" s="7"/>
      <c r="C310" s="58">
        <f>C306-C309</f>
        <v>147000</v>
      </c>
      <c r="D310" s="346">
        <f t="shared" si="7"/>
        <v>0.26727272727272727</v>
      </c>
    </row>
    <row r="311" spans="1:4" x14ac:dyDescent="0.25">
      <c r="A311" s="25" t="s">
        <v>25</v>
      </c>
      <c r="B311" s="7"/>
      <c r="C311" s="30">
        <f>C291</f>
        <v>26000</v>
      </c>
      <c r="D311" s="346">
        <f t="shared" si="7"/>
        <v>4.7272727272727272E-2</v>
      </c>
    </row>
    <row r="312" spans="1:4" x14ac:dyDescent="0.25">
      <c r="A312" s="25" t="s">
        <v>26</v>
      </c>
      <c r="B312" s="7"/>
      <c r="C312" s="58">
        <f>C310-C311</f>
        <v>121000</v>
      </c>
      <c r="D312" s="346">
        <f t="shared" si="7"/>
        <v>0.22</v>
      </c>
    </row>
    <row r="313" spans="1:4" x14ac:dyDescent="0.25">
      <c r="A313" s="25" t="s">
        <v>27</v>
      </c>
      <c r="B313" s="7"/>
      <c r="C313" s="30">
        <f>C293</f>
        <v>59850</v>
      </c>
      <c r="D313" s="346">
        <f t="shared" si="7"/>
        <v>0.10881818181818181</v>
      </c>
    </row>
    <row r="314" spans="1:4" ht="16.5" thickBot="1" x14ac:dyDescent="0.3">
      <c r="A314" s="25" t="s">
        <v>28</v>
      </c>
      <c r="B314" s="7"/>
      <c r="C314" s="32">
        <f>C312-C313</f>
        <v>61150</v>
      </c>
      <c r="D314" s="346">
        <f t="shared" si="7"/>
        <v>0.11118181818181819</v>
      </c>
    </row>
    <row r="315" spans="1:4" ht="16.5" thickTop="1" x14ac:dyDescent="0.25">
      <c r="A315" s="25"/>
      <c r="B315" s="7"/>
      <c r="C315" s="63"/>
      <c r="D315" s="346"/>
    </row>
    <row r="316" spans="1:4" x14ac:dyDescent="0.25">
      <c r="A316" s="25" t="s">
        <v>356</v>
      </c>
      <c r="B316" s="7">
        <v>10000</v>
      </c>
      <c r="C316" s="63"/>
      <c r="D316" s="346"/>
    </row>
    <row r="317" spans="1:4" x14ac:dyDescent="0.25">
      <c r="A317" s="25" t="s">
        <v>9</v>
      </c>
      <c r="B317" s="347">
        <f>C314/B316</f>
        <v>6.1150000000000002</v>
      </c>
      <c r="C317" s="63"/>
      <c r="D317" s="346"/>
    </row>
    <row r="318" spans="1:4" x14ac:dyDescent="0.25">
      <c r="A318" s="25" t="s">
        <v>379</v>
      </c>
      <c r="B318" s="349">
        <v>15000</v>
      </c>
      <c r="C318" s="63"/>
      <c r="D318" s="346"/>
    </row>
    <row r="319" spans="1:4" x14ac:dyDescent="0.25">
      <c r="A319" s="25" t="s">
        <v>357</v>
      </c>
      <c r="B319" s="348">
        <f>B318/B316</f>
        <v>1.5</v>
      </c>
      <c r="C319" s="63"/>
      <c r="D319" s="346"/>
    </row>
    <row r="320" spans="1:4" x14ac:dyDescent="0.25">
      <c r="A320" s="25"/>
      <c r="B320" s="7"/>
      <c r="C320" s="33"/>
      <c r="D320" s="57"/>
    </row>
    <row r="321" spans="1:4" x14ac:dyDescent="0.25">
      <c r="A321" s="9" t="s">
        <v>44</v>
      </c>
      <c r="B321" s="14"/>
      <c r="C321" s="8"/>
      <c r="D321" s="57"/>
    </row>
    <row r="322" spans="1:4" x14ac:dyDescent="0.25">
      <c r="A322" s="25" t="s">
        <v>45</v>
      </c>
      <c r="B322" s="7"/>
      <c r="C322" s="58">
        <v>119500</v>
      </c>
      <c r="D322" s="346">
        <f>C322/$C$330</f>
        <v>0.16771929824561405</v>
      </c>
    </row>
    <row r="323" spans="1:4" x14ac:dyDescent="0.25">
      <c r="A323" s="25" t="s">
        <v>46</v>
      </c>
      <c r="B323" s="7"/>
      <c r="C323" s="31">
        <f>C288</f>
        <v>73000</v>
      </c>
      <c r="D323" s="346">
        <f t="shared" ref="D323:D330" si="8">C323/$C$330</f>
        <v>0.10245614035087719</v>
      </c>
    </row>
    <row r="324" spans="1:4" x14ac:dyDescent="0.25">
      <c r="A324" s="25" t="s">
        <v>47</v>
      </c>
      <c r="B324" s="7"/>
      <c r="C324" s="31">
        <f>C294</f>
        <v>47000</v>
      </c>
      <c r="D324" s="346">
        <f t="shared" si="8"/>
        <v>6.5964912280701754E-2</v>
      </c>
    </row>
    <row r="325" spans="1:4" x14ac:dyDescent="0.25">
      <c r="A325" s="25" t="s">
        <v>48</v>
      </c>
      <c r="B325" s="7"/>
      <c r="C325" s="356">
        <f>SUM(C322:C324)</f>
        <v>239500</v>
      </c>
      <c r="D325" s="346">
        <f t="shared" si="8"/>
        <v>0.33614035087719296</v>
      </c>
    </row>
    <row r="326" spans="1:4" x14ac:dyDescent="0.25">
      <c r="A326" s="25" t="s">
        <v>49</v>
      </c>
      <c r="B326" s="7"/>
      <c r="C326" s="43">
        <f>C296</f>
        <v>648000</v>
      </c>
      <c r="D326" s="346">
        <f t="shared" si="8"/>
        <v>0.90947368421052632</v>
      </c>
    </row>
    <row r="327" spans="1:4" x14ac:dyDescent="0.25">
      <c r="A327" s="25" t="s">
        <v>50</v>
      </c>
      <c r="B327" s="7"/>
      <c r="C327" s="30">
        <f>C285</f>
        <v>190000</v>
      </c>
      <c r="D327" s="346">
        <f t="shared" si="8"/>
        <v>0.26666666666666666</v>
      </c>
    </row>
    <row r="328" spans="1:4" x14ac:dyDescent="0.25">
      <c r="A328" s="25" t="s">
        <v>51</v>
      </c>
      <c r="B328" s="7"/>
      <c r="C328" s="43">
        <f>C326-C327</f>
        <v>458000</v>
      </c>
      <c r="D328" s="346">
        <f t="shared" si="8"/>
        <v>0.6428070175438596</v>
      </c>
    </row>
    <row r="329" spans="1:4" x14ac:dyDescent="0.25">
      <c r="A329" s="25" t="s">
        <v>41</v>
      </c>
      <c r="B329" s="7"/>
      <c r="C329" s="43">
        <f>C299</f>
        <v>15000</v>
      </c>
      <c r="D329" s="346">
        <f t="shared" si="8"/>
        <v>2.1052631578947368E-2</v>
      </c>
    </row>
    <row r="330" spans="1:4" ht="16.5" thickBot="1" x14ac:dyDescent="0.3">
      <c r="A330" s="25" t="s">
        <v>52</v>
      </c>
      <c r="B330" s="7"/>
      <c r="C330" s="46">
        <f>C325+C328+C329</f>
        <v>712500</v>
      </c>
      <c r="D330" s="346">
        <f t="shared" si="8"/>
        <v>1</v>
      </c>
    </row>
    <row r="331" spans="1:4" ht="16.5" thickTop="1" x14ac:dyDescent="0.25">
      <c r="A331" s="25"/>
      <c r="B331" s="7"/>
      <c r="C331" s="55"/>
      <c r="D331" s="60"/>
    </row>
    <row r="332" spans="1:4" x14ac:dyDescent="0.25">
      <c r="A332" s="25" t="s">
        <v>54</v>
      </c>
      <c r="B332" s="7"/>
      <c r="C332" s="58">
        <f>C290</f>
        <v>65000</v>
      </c>
      <c r="D332" s="350">
        <f>C332/$C$330</f>
        <v>9.1228070175438603E-2</v>
      </c>
    </row>
    <row r="333" spans="1:4" x14ac:dyDescent="0.25">
      <c r="A333" s="25" t="s">
        <v>53</v>
      </c>
      <c r="B333" s="7"/>
      <c r="C333" s="7">
        <f>C292</f>
        <v>29000</v>
      </c>
      <c r="D333" s="350">
        <f t="shared" ref="D333:D340" si="9">C333/$C$330</f>
        <v>4.0701754385964913E-2</v>
      </c>
    </row>
    <row r="334" spans="1:4" x14ac:dyDescent="0.25">
      <c r="A334" s="25" t="s">
        <v>55</v>
      </c>
      <c r="B334" s="7"/>
      <c r="C334" s="58">
        <f>SUM(C332:C333)</f>
        <v>94000</v>
      </c>
      <c r="D334" s="350">
        <f t="shared" si="9"/>
        <v>0.13192982456140351</v>
      </c>
    </row>
    <row r="335" spans="1:4" x14ac:dyDescent="0.25">
      <c r="A335" s="25" t="s">
        <v>56</v>
      </c>
      <c r="B335" s="7"/>
      <c r="C335" s="30">
        <f>C297</f>
        <v>360000</v>
      </c>
      <c r="D335" s="350">
        <f t="shared" si="9"/>
        <v>0.50526315789473686</v>
      </c>
    </row>
    <row r="336" spans="1:4" x14ac:dyDescent="0.25">
      <c r="A336" s="25" t="s">
        <v>57</v>
      </c>
      <c r="B336" s="7"/>
      <c r="C336" s="362">
        <f>C334+C335</f>
        <v>454000</v>
      </c>
      <c r="D336" s="350">
        <f t="shared" si="9"/>
        <v>0.63719298245614031</v>
      </c>
    </row>
    <row r="337" spans="1:7" x14ac:dyDescent="0.25">
      <c r="A337" s="25" t="s">
        <v>58</v>
      </c>
      <c r="B337" s="7"/>
      <c r="C337" s="50">
        <f>C298</f>
        <v>120000</v>
      </c>
      <c r="D337" s="350">
        <f t="shared" si="9"/>
        <v>0.16842105263157894</v>
      </c>
    </row>
    <row r="338" spans="1:7" x14ac:dyDescent="0.25">
      <c r="A338" s="25" t="s">
        <v>59</v>
      </c>
      <c r="B338" s="7"/>
      <c r="C338" s="30">
        <f>C300</f>
        <v>138500</v>
      </c>
      <c r="D338" s="350">
        <f t="shared" si="9"/>
        <v>0.19438596491228069</v>
      </c>
    </row>
    <row r="339" spans="1:7" x14ac:dyDescent="0.25">
      <c r="A339" s="25" t="s">
        <v>60</v>
      </c>
      <c r="B339" s="7"/>
      <c r="C339" s="50">
        <f>SUM(C337:C338)</f>
        <v>258500</v>
      </c>
      <c r="D339" s="350">
        <f t="shared" si="9"/>
        <v>0.36280701754385963</v>
      </c>
    </row>
    <row r="340" spans="1:7" ht="16.5" thickBot="1" x14ac:dyDescent="0.3">
      <c r="A340" s="25" t="s">
        <v>61</v>
      </c>
      <c r="B340" s="7"/>
      <c r="C340" s="62">
        <f>C336+C339</f>
        <v>712500</v>
      </c>
      <c r="D340" s="350">
        <f t="shared" si="9"/>
        <v>1</v>
      </c>
    </row>
    <row r="341" spans="1:7" ht="16.5" thickTop="1" x14ac:dyDescent="0.25">
      <c r="A341" s="25"/>
      <c r="B341" s="7"/>
      <c r="C341" s="31"/>
      <c r="D341" s="1"/>
    </row>
    <row r="342" spans="1:7" x14ac:dyDescent="0.25">
      <c r="A342" s="25" t="s">
        <v>62</v>
      </c>
      <c r="B342" s="7"/>
      <c r="C342" s="18">
        <f>C325-C334</f>
        <v>145500</v>
      </c>
      <c r="D342" s="1"/>
    </row>
    <row r="343" spans="1:7" x14ac:dyDescent="0.25">
      <c r="A343" s="25" t="s">
        <v>63</v>
      </c>
      <c r="B343" s="7"/>
      <c r="C343" s="51">
        <f>C336/C330</f>
        <v>0.63719298245614031</v>
      </c>
      <c r="D343" s="1"/>
    </row>
    <row r="344" spans="1:7" x14ac:dyDescent="0.25">
      <c r="A344" s="13"/>
      <c r="B344" s="63"/>
      <c r="C344" s="63"/>
      <c r="D344" s="1"/>
    </row>
    <row r="345" spans="1:7" x14ac:dyDescent="0.25">
      <c r="A345" s="269" t="s">
        <v>271</v>
      </c>
      <c r="B345" s="270"/>
      <c r="C345" s="271"/>
      <c r="D345" s="272"/>
      <c r="E345" s="1"/>
      <c r="F345" s="1"/>
      <c r="G345" s="1"/>
    </row>
    <row r="346" spans="1:7" x14ac:dyDescent="0.25">
      <c r="A346" s="211" t="s">
        <v>239</v>
      </c>
      <c r="B346" s="273"/>
      <c r="C346" s="220"/>
      <c r="D346" s="57"/>
      <c r="E346" s="1"/>
      <c r="F346" s="1"/>
      <c r="G346" s="1"/>
    </row>
    <row r="347" spans="1:7" x14ac:dyDescent="0.25">
      <c r="A347" s="274"/>
      <c r="B347" s="275"/>
      <c r="C347" s="276"/>
      <c r="D347" s="277"/>
      <c r="E347" s="1"/>
      <c r="F347" s="1"/>
      <c r="G347" s="1"/>
    </row>
    <row r="348" spans="1:7" x14ac:dyDescent="0.25">
      <c r="A348" s="211" t="s">
        <v>5</v>
      </c>
      <c r="B348" s="278"/>
      <c r="C348" s="40"/>
      <c r="D348" s="279"/>
      <c r="E348" s="1"/>
      <c r="F348" s="1"/>
      <c r="G348" s="1"/>
    </row>
    <row r="349" spans="1:7" x14ac:dyDescent="0.25">
      <c r="A349" s="280" t="s">
        <v>133</v>
      </c>
      <c r="B349" s="278"/>
      <c r="C349" s="40">
        <v>25</v>
      </c>
      <c r="D349" s="279"/>
      <c r="E349" s="1"/>
      <c r="F349" s="1"/>
      <c r="G349" s="1"/>
    </row>
    <row r="350" spans="1:7" x14ac:dyDescent="0.25">
      <c r="A350" s="280" t="s">
        <v>140</v>
      </c>
      <c r="B350" s="278"/>
      <c r="C350" s="40">
        <v>30</v>
      </c>
      <c r="D350" s="279"/>
      <c r="E350" s="1"/>
      <c r="F350" s="1"/>
      <c r="G350" s="1"/>
    </row>
    <row r="351" spans="1:7" x14ac:dyDescent="0.25">
      <c r="A351" s="280" t="s">
        <v>240</v>
      </c>
      <c r="B351" s="278"/>
      <c r="C351" s="40">
        <v>75</v>
      </c>
      <c r="D351" s="279"/>
      <c r="E351" s="1"/>
      <c r="F351" s="1"/>
      <c r="G351" s="1"/>
    </row>
    <row r="352" spans="1:7" x14ac:dyDescent="0.25">
      <c r="A352" s="280" t="s">
        <v>241</v>
      </c>
      <c r="B352" s="278"/>
      <c r="C352" s="40">
        <v>25</v>
      </c>
      <c r="D352" s="279"/>
      <c r="E352" s="1"/>
      <c r="F352" s="1"/>
      <c r="G352" s="1"/>
    </row>
    <row r="353" spans="1:7" x14ac:dyDescent="0.25">
      <c r="A353" s="280" t="s">
        <v>142</v>
      </c>
      <c r="B353" s="278"/>
      <c r="C353" s="40">
        <v>25</v>
      </c>
      <c r="D353" s="279"/>
      <c r="E353" s="1"/>
      <c r="F353" s="1"/>
      <c r="G353" s="1"/>
    </row>
    <row r="354" spans="1:7" x14ac:dyDescent="0.25">
      <c r="A354" s="280" t="s">
        <v>128</v>
      </c>
      <c r="B354" s="278"/>
      <c r="C354" s="40">
        <v>15</v>
      </c>
      <c r="D354" s="279"/>
      <c r="E354" s="1"/>
      <c r="F354" s="1"/>
      <c r="G354" s="1"/>
    </row>
    <row r="355" spans="1:7" x14ac:dyDescent="0.25">
      <c r="A355" s="280" t="s">
        <v>131</v>
      </c>
      <c r="B355" s="278"/>
      <c r="C355" s="40">
        <v>20</v>
      </c>
      <c r="D355" s="279"/>
      <c r="E355" s="1"/>
      <c r="F355" s="1"/>
      <c r="G355" s="1"/>
    </row>
    <row r="356" spans="1:7" x14ac:dyDescent="0.25">
      <c r="A356" s="280" t="s">
        <v>242</v>
      </c>
      <c r="B356" s="278"/>
      <c r="C356" s="40">
        <v>23</v>
      </c>
      <c r="D356" s="279"/>
      <c r="E356" s="1"/>
      <c r="F356" s="1"/>
      <c r="G356" s="1"/>
    </row>
    <row r="357" spans="1:7" x14ac:dyDescent="0.25">
      <c r="A357" s="280" t="s">
        <v>243</v>
      </c>
      <c r="B357" s="278"/>
      <c r="C357" s="40">
        <v>12</v>
      </c>
      <c r="D357" s="279"/>
      <c r="E357" s="1"/>
      <c r="F357" s="1"/>
      <c r="G357" s="1"/>
    </row>
    <row r="358" spans="1:7" x14ac:dyDescent="0.25">
      <c r="A358" s="280" t="s">
        <v>16</v>
      </c>
      <c r="B358" s="278"/>
      <c r="C358" s="40">
        <v>17</v>
      </c>
      <c r="D358" s="279"/>
      <c r="E358" s="1"/>
      <c r="F358" s="1"/>
      <c r="G358" s="1"/>
    </row>
    <row r="359" spans="1:7" x14ac:dyDescent="0.25">
      <c r="A359" s="280" t="s">
        <v>83</v>
      </c>
      <c r="B359" s="278"/>
      <c r="C359" s="40">
        <v>20</v>
      </c>
      <c r="D359" s="1"/>
      <c r="E359" s="1"/>
      <c r="F359" s="1"/>
      <c r="G359" s="1"/>
    </row>
    <row r="360" spans="1:7" x14ac:dyDescent="0.25">
      <c r="A360" s="1"/>
      <c r="B360" s="1"/>
      <c r="C360" s="1"/>
      <c r="D360" s="1"/>
      <c r="E360" s="1"/>
      <c r="F360" s="1"/>
      <c r="G360" s="1"/>
    </row>
    <row r="361" spans="1:7" x14ac:dyDescent="0.25">
      <c r="A361" s="281" t="s">
        <v>8</v>
      </c>
      <c r="B361" s="1"/>
      <c r="C361" s="1"/>
      <c r="D361" s="1"/>
      <c r="E361" s="1"/>
      <c r="F361" s="1"/>
      <c r="G361" s="1"/>
    </row>
    <row r="362" spans="1:7" x14ac:dyDescent="0.25">
      <c r="A362" s="9" t="s">
        <v>84</v>
      </c>
      <c r="B362" s="264"/>
      <c r="C362" s="31"/>
      <c r="D362" s="1"/>
      <c r="E362" s="1"/>
      <c r="F362" s="1"/>
      <c r="G362" s="1"/>
    </row>
    <row r="363" spans="1:7" x14ac:dyDescent="0.25">
      <c r="A363" s="25" t="s">
        <v>244</v>
      </c>
      <c r="B363" s="264"/>
      <c r="C363" s="282">
        <f>C351-C352-C358</f>
        <v>33</v>
      </c>
      <c r="D363" s="1"/>
      <c r="E363" s="1"/>
      <c r="F363" s="1"/>
      <c r="G363" s="1"/>
    </row>
    <row r="364" spans="1:7" x14ac:dyDescent="0.25">
      <c r="A364" s="25" t="s">
        <v>86</v>
      </c>
      <c r="B364" s="264"/>
      <c r="C364" s="267"/>
      <c r="D364" s="1"/>
      <c r="E364" s="1"/>
      <c r="F364" s="1"/>
      <c r="G364" s="1"/>
    </row>
    <row r="365" spans="1:7" x14ac:dyDescent="0.25">
      <c r="A365" s="25" t="s">
        <v>87</v>
      </c>
      <c r="B365" s="264"/>
      <c r="C365" s="283">
        <f>C357</f>
        <v>12</v>
      </c>
      <c r="D365" s="1"/>
      <c r="E365" s="1"/>
      <c r="F365" s="1"/>
      <c r="G365" s="1"/>
    </row>
    <row r="366" spans="1:7" x14ac:dyDescent="0.25">
      <c r="A366" s="25" t="s">
        <v>88</v>
      </c>
      <c r="B366" s="264"/>
      <c r="C366" s="283">
        <f>-C349</f>
        <v>-25</v>
      </c>
      <c r="D366" s="1"/>
      <c r="E366" s="1"/>
      <c r="F366" s="1"/>
      <c r="G366" s="1"/>
    </row>
    <row r="367" spans="1:7" x14ac:dyDescent="0.25">
      <c r="A367" s="25" t="s">
        <v>89</v>
      </c>
      <c r="B367" s="264"/>
      <c r="C367" s="284">
        <f>-C350</f>
        <v>-30</v>
      </c>
      <c r="D367" s="1"/>
      <c r="E367" s="1"/>
      <c r="F367" s="1"/>
      <c r="G367" s="1"/>
    </row>
    <row r="368" spans="1:7" x14ac:dyDescent="0.25">
      <c r="A368" s="25" t="s">
        <v>90</v>
      </c>
      <c r="B368" s="266"/>
      <c r="C368" s="276">
        <f>C353</f>
        <v>25</v>
      </c>
      <c r="D368" s="1"/>
      <c r="E368" s="1"/>
      <c r="F368" s="1"/>
      <c r="G368" s="1"/>
    </row>
    <row r="369" spans="1:7" x14ac:dyDescent="0.25">
      <c r="A369" s="25"/>
      <c r="B369" s="266"/>
      <c r="C369" s="40"/>
      <c r="D369" s="1"/>
      <c r="E369" s="1"/>
      <c r="F369" s="1"/>
      <c r="G369" s="1"/>
    </row>
    <row r="370" spans="1:7" x14ac:dyDescent="0.25">
      <c r="A370" s="25" t="s">
        <v>380</v>
      </c>
      <c r="B370" s="266"/>
      <c r="C370" s="18">
        <f>SUM(C363:C369)</f>
        <v>15</v>
      </c>
      <c r="D370" s="1"/>
      <c r="E370" s="1"/>
      <c r="F370" s="1"/>
      <c r="G370" s="1"/>
    </row>
    <row r="371" spans="1:7" x14ac:dyDescent="0.25">
      <c r="A371" s="13"/>
      <c r="B371" s="266"/>
      <c r="C371" s="285"/>
      <c r="D371" s="1"/>
      <c r="E371" s="1"/>
      <c r="F371" s="1"/>
      <c r="G371" s="1"/>
    </row>
    <row r="372" spans="1:7" x14ac:dyDescent="0.25">
      <c r="A372" s="9" t="s">
        <v>92</v>
      </c>
      <c r="B372" s="266"/>
      <c r="C372" s="283"/>
      <c r="D372" s="1"/>
      <c r="E372" s="1"/>
      <c r="F372" s="1"/>
      <c r="G372" s="1"/>
    </row>
    <row r="373" spans="1:7" x14ac:dyDescent="0.25">
      <c r="A373" s="13" t="s">
        <v>245</v>
      </c>
      <c r="B373" s="266"/>
      <c r="C373" s="286">
        <f>-(C356+C357)</f>
        <v>-35</v>
      </c>
      <c r="D373" s="1"/>
      <c r="E373" s="1"/>
      <c r="F373" s="1"/>
      <c r="G373" s="1"/>
    </row>
    <row r="374" spans="1:7" x14ac:dyDescent="0.25">
      <c r="A374" s="13"/>
      <c r="B374" s="266"/>
      <c r="C374" s="286"/>
      <c r="D374" s="1"/>
      <c r="E374" s="1"/>
      <c r="F374" s="1"/>
      <c r="G374" s="1"/>
    </row>
    <row r="375" spans="1:7" x14ac:dyDescent="0.25">
      <c r="A375" s="9" t="s">
        <v>94</v>
      </c>
      <c r="B375" s="266"/>
      <c r="C375" s="286"/>
      <c r="D375" s="1"/>
      <c r="E375" s="1"/>
      <c r="F375" s="1"/>
      <c r="G375" s="1"/>
    </row>
    <row r="376" spans="1:7" x14ac:dyDescent="0.25">
      <c r="A376" s="13" t="s">
        <v>246</v>
      </c>
      <c r="B376" s="266"/>
      <c r="C376" s="286">
        <f>C355</f>
        <v>20</v>
      </c>
      <c r="D376" s="1"/>
      <c r="E376" s="1"/>
      <c r="F376" s="1"/>
      <c r="G376" s="1"/>
    </row>
    <row r="377" spans="1:7" x14ac:dyDescent="0.25">
      <c r="A377" s="13" t="s">
        <v>98</v>
      </c>
      <c r="B377" s="266"/>
      <c r="C377" s="363">
        <f>-C354</f>
        <v>-15</v>
      </c>
      <c r="D377" s="1"/>
      <c r="E377" s="1"/>
      <c r="F377" s="1"/>
      <c r="G377" s="1"/>
    </row>
    <row r="378" spans="1:7" x14ac:dyDescent="0.25">
      <c r="A378" s="1"/>
      <c r="B378" s="1"/>
      <c r="C378" s="1"/>
      <c r="D378" s="1"/>
      <c r="E378" s="1"/>
      <c r="F378" s="1"/>
      <c r="G378" s="1"/>
    </row>
    <row r="379" spans="1:7" x14ac:dyDescent="0.25">
      <c r="A379" s="25" t="s">
        <v>99</v>
      </c>
      <c r="B379" s="264"/>
      <c r="C379" s="363">
        <f>SUM(C376:C377)</f>
        <v>5</v>
      </c>
      <c r="D379" s="1"/>
      <c r="E379" s="1"/>
      <c r="F379" s="1"/>
      <c r="G379" s="1"/>
    </row>
    <row r="380" spans="1:7" x14ac:dyDescent="0.25">
      <c r="A380" s="25"/>
      <c r="B380" s="264"/>
      <c r="C380" s="286"/>
      <c r="D380" s="1"/>
      <c r="E380" s="1"/>
      <c r="F380" s="1"/>
      <c r="G380" s="1"/>
    </row>
    <row r="381" spans="1:7" x14ac:dyDescent="0.25">
      <c r="A381" s="1" t="s">
        <v>247</v>
      </c>
      <c r="B381" s="1"/>
      <c r="C381" s="206">
        <f>C370+C373+C379</f>
        <v>-15</v>
      </c>
      <c r="D381" s="1"/>
      <c r="E381" s="1"/>
      <c r="F381" s="1"/>
      <c r="G381" s="1"/>
    </row>
    <row r="382" spans="1:7" x14ac:dyDescent="0.25">
      <c r="A382" s="1" t="s">
        <v>248</v>
      </c>
      <c r="B382" s="1"/>
      <c r="C382" s="12">
        <f>C359</f>
        <v>20</v>
      </c>
      <c r="D382" s="1"/>
      <c r="E382" s="1"/>
      <c r="F382" s="1"/>
      <c r="G382" s="1"/>
    </row>
    <row r="383" spans="1:7" x14ac:dyDescent="0.25">
      <c r="A383" s="25" t="s">
        <v>101</v>
      </c>
      <c r="B383" s="264"/>
      <c r="C383" s="287">
        <f>C381+C382</f>
        <v>5</v>
      </c>
      <c r="D383" s="1"/>
      <c r="E383" s="1"/>
      <c r="F383" s="1"/>
      <c r="G383" s="1"/>
    </row>
    <row r="384" spans="1:7" x14ac:dyDescent="0.25">
      <c r="A384" s="1"/>
      <c r="B384" s="1"/>
      <c r="C384" s="1"/>
      <c r="D384" s="1"/>
      <c r="E384" s="1"/>
      <c r="F384" s="1"/>
      <c r="G384" s="1"/>
    </row>
    <row r="385" spans="1:7" x14ac:dyDescent="0.25">
      <c r="A385" s="280" t="s">
        <v>249</v>
      </c>
      <c r="B385" s="278"/>
      <c r="C385" s="287"/>
      <c r="D385" s="279"/>
      <c r="E385" s="1"/>
      <c r="F385" s="1"/>
      <c r="G385" s="1"/>
    </row>
    <row r="386" spans="1:7" x14ac:dyDescent="0.25">
      <c r="A386" s="459" t="s">
        <v>250</v>
      </c>
      <c r="B386" s="459"/>
      <c r="C386" s="459"/>
      <c r="D386" s="459"/>
      <c r="E386" s="459"/>
      <c r="F386" s="459"/>
      <c r="G386" s="459"/>
    </row>
    <row r="387" spans="1:7" x14ac:dyDescent="0.25">
      <c r="A387" s="459" t="s">
        <v>251</v>
      </c>
      <c r="B387" s="459"/>
      <c r="C387" s="459"/>
      <c r="D387" s="459"/>
      <c r="E387" s="459"/>
      <c r="F387" s="459"/>
      <c r="G387" s="459"/>
    </row>
    <row r="389" spans="1:7" x14ac:dyDescent="0.25">
      <c r="A389" s="23" t="s">
        <v>306</v>
      </c>
      <c r="B389" s="263"/>
      <c r="C389" s="4"/>
      <c r="D389" s="5"/>
    </row>
    <row r="390" spans="1:7" x14ac:dyDescent="0.25">
      <c r="A390" s="13" t="s">
        <v>259</v>
      </c>
      <c r="B390" s="266"/>
      <c r="C390" s="15"/>
      <c r="D390" s="16"/>
    </row>
    <row r="391" spans="1:7" x14ac:dyDescent="0.25">
      <c r="A391" s="187"/>
      <c r="B391" s="265"/>
      <c r="C391" s="11"/>
      <c r="D391" s="12"/>
    </row>
    <row r="392" spans="1:7" x14ac:dyDescent="0.25">
      <c r="A392" s="1" t="s">
        <v>372</v>
      </c>
      <c r="B392" s="264"/>
      <c r="C392" s="8"/>
      <c r="D392" s="1"/>
    </row>
    <row r="393" spans="1:7" x14ac:dyDescent="0.25">
      <c r="A393" s="25"/>
      <c r="B393" s="264"/>
      <c r="C393" s="8"/>
      <c r="D393" s="1"/>
    </row>
    <row r="395" spans="1:7" x14ac:dyDescent="0.25">
      <c r="A395" s="269" t="s">
        <v>335</v>
      </c>
      <c r="B395" s="270"/>
      <c r="C395" s="271"/>
      <c r="D395" s="272"/>
    </row>
    <row r="396" spans="1:7" x14ac:dyDescent="0.25">
      <c r="A396" s="211" t="s">
        <v>239</v>
      </c>
      <c r="B396" s="273"/>
      <c r="C396" s="220"/>
      <c r="D396" s="57"/>
    </row>
    <row r="397" spans="1:7" x14ac:dyDescent="0.25">
      <c r="A397" s="274"/>
      <c r="B397" s="275"/>
      <c r="C397" s="276"/>
      <c r="D397" s="277"/>
    </row>
    <row r="398" spans="1:7" x14ac:dyDescent="0.25">
      <c r="A398" s="211" t="s">
        <v>5</v>
      </c>
      <c r="B398" s="278"/>
      <c r="C398" s="40"/>
      <c r="D398" s="279"/>
    </row>
    <row r="399" spans="1:7" x14ac:dyDescent="0.25">
      <c r="A399" s="280" t="s">
        <v>128</v>
      </c>
      <c r="B399" s="278"/>
      <c r="C399" s="364">
        <v>25</v>
      </c>
      <c r="D399" s="279"/>
    </row>
    <row r="400" spans="1:7" x14ac:dyDescent="0.25">
      <c r="A400" s="280" t="s">
        <v>131</v>
      </c>
      <c r="B400" s="278"/>
      <c r="C400" s="40">
        <v>27</v>
      </c>
      <c r="D400" s="279"/>
    </row>
    <row r="401" spans="1:4" x14ac:dyDescent="0.25">
      <c r="A401" s="280" t="s">
        <v>133</v>
      </c>
      <c r="B401" s="278"/>
      <c r="C401" s="40">
        <v>65</v>
      </c>
      <c r="D401" s="279"/>
    </row>
    <row r="402" spans="1:4" x14ac:dyDescent="0.25">
      <c r="A402" s="280" t="s">
        <v>140</v>
      </c>
      <c r="B402" s="278"/>
      <c r="C402" s="40">
        <v>5</v>
      </c>
      <c r="D402" s="279"/>
    </row>
    <row r="403" spans="1:4" x14ac:dyDescent="0.25">
      <c r="A403" s="280" t="s">
        <v>111</v>
      </c>
      <c r="B403" s="278"/>
      <c r="C403" s="40">
        <v>215</v>
      </c>
      <c r="D403" s="279"/>
    </row>
    <row r="404" spans="1:4" x14ac:dyDescent="0.25">
      <c r="A404" s="280" t="s">
        <v>142</v>
      </c>
      <c r="B404" s="278"/>
      <c r="C404" s="40">
        <v>40</v>
      </c>
      <c r="D404" s="279"/>
    </row>
    <row r="405" spans="1:4" x14ac:dyDescent="0.25">
      <c r="A405" s="280" t="s">
        <v>15</v>
      </c>
      <c r="B405" s="278"/>
      <c r="C405" s="40">
        <v>50</v>
      </c>
      <c r="D405" s="279"/>
    </row>
    <row r="406" spans="1:4" x14ac:dyDescent="0.25">
      <c r="A406" s="280" t="s">
        <v>22</v>
      </c>
      <c r="B406" s="278"/>
      <c r="C406" s="40">
        <v>20</v>
      </c>
      <c r="D406" s="279"/>
    </row>
    <row r="407" spans="1:4" x14ac:dyDescent="0.25">
      <c r="A407" s="280" t="s">
        <v>260</v>
      </c>
      <c r="B407" s="278"/>
      <c r="C407" s="40">
        <v>48</v>
      </c>
      <c r="D407" s="279"/>
    </row>
    <row r="408" spans="1:4" x14ac:dyDescent="0.25">
      <c r="A408" s="280" t="s">
        <v>261</v>
      </c>
      <c r="B408" s="278"/>
      <c r="C408" s="40">
        <v>15</v>
      </c>
      <c r="D408" s="279"/>
    </row>
    <row r="409" spans="1:4" x14ac:dyDescent="0.25">
      <c r="A409" s="280" t="s">
        <v>135</v>
      </c>
      <c r="B409" s="278"/>
      <c r="C409" s="40">
        <v>55</v>
      </c>
      <c r="D409" s="279"/>
    </row>
    <row r="410" spans="1:4" x14ac:dyDescent="0.25">
      <c r="A410" s="280" t="s">
        <v>16</v>
      </c>
      <c r="B410" s="278"/>
      <c r="C410" s="40">
        <v>45</v>
      </c>
      <c r="D410" s="279"/>
    </row>
    <row r="411" spans="1:4" x14ac:dyDescent="0.25">
      <c r="A411" s="280" t="s">
        <v>248</v>
      </c>
      <c r="B411" s="278"/>
      <c r="C411" s="40">
        <v>20</v>
      </c>
      <c r="D411" s="279"/>
    </row>
    <row r="412" spans="1:4" x14ac:dyDescent="0.25">
      <c r="A412" s="280"/>
      <c r="B412" s="278"/>
      <c r="C412" s="40"/>
      <c r="D412" s="279"/>
    </row>
    <row r="413" spans="1:4" x14ac:dyDescent="0.25">
      <c r="A413" s="281" t="s">
        <v>8</v>
      </c>
      <c r="B413" s="278"/>
      <c r="C413" s="40"/>
      <c r="D413" s="279"/>
    </row>
    <row r="414" spans="1:4" x14ac:dyDescent="0.25">
      <c r="A414" s="300" t="s">
        <v>84</v>
      </c>
      <c r="B414" s="278"/>
      <c r="C414" s="301"/>
      <c r="D414" s="279"/>
    </row>
    <row r="415" spans="1:4" x14ac:dyDescent="0.25">
      <c r="A415" s="280" t="s">
        <v>244</v>
      </c>
      <c r="B415" s="278"/>
      <c r="C415" s="302">
        <f>C403-C405-C410</f>
        <v>120</v>
      </c>
      <c r="D415" s="279"/>
    </row>
    <row r="416" spans="1:4" x14ac:dyDescent="0.25">
      <c r="A416" s="280" t="s">
        <v>86</v>
      </c>
      <c r="B416" s="278"/>
      <c r="C416" s="303"/>
      <c r="D416" s="279"/>
    </row>
    <row r="417" spans="1:4" x14ac:dyDescent="0.25">
      <c r="A417" s="280" t="s">
        <v>87</v>
      </c>
      <c r="B417" s="278"/>
      <c r="C417" s="304">
        <f>C406</f>
        <v>20</v>
      </c>
      <c r="D417" s="279"/>
    </row>
    <row r="418" spans="1:4" x14ac:dyDescent="0.25">
      <c r="A418" s="280" t="s">
        <v>88</v>
      </c>
      <c r="B418" s="278"/>
      <c r="C418" s="304">
        <f>-C401</f>
        <v>-65</v>
      </c>
      <c r="D418" s="279"/>
    </row>
    <row r="419" spans="1:4" x14ac:dyDescent="0.25">
      <c r="A419" s="280" t="s">
        <v>89</v>
      </c>
      <c r="B419" s="278"/>
      <c r="C419" s="284">
        <f>-C402</f>
        <v>-5</v>
      </c>
      <c r="D419" s="279"/>
    </row>
    <row r="420" spans="1:4" x14ac:dyDescent="0.25">
      <c r="A420" s="280" t="s">
        <v>90</v>
      </c>
      <c r="B420" s="273"/>
      <c r="C420" s="40">
        <f>C404</f>
        <v>40</v>
      </c>
      <c r="D420" s="279"/>
    </row>
    <row r="421" spans="1:4" x14ac:dyDescent="0.25">
      <c r="A421" s="280" t="s">
        <v>262</v>
      </c>
      <c r="B421" s="273"/>
      <c r="C421" s="276">
        <f>C408</f>
        <v>15</v>
      </c>
      <c r="D421" s="279"/>
    </row>
    <row r="422" spans="1:4" x14ac:dyDescent="0.25">
      <c r="A422" s="280" t="s">
        <v>380</v>
      </c>
      <c r="B422" s="273"/>
      <c r="C422" s="305">
        <f>SUM(C415:C421)</f>
        <v>125</v>
      </c>
      <c r="D422" s="279"/>
    </row>
    <row r="423" spans="1:4" x14ac:dyDescent="0.25">
      <c r="A423" s="211"/>
      <c r="B423" s="273"/>
      <c r="C423" s="306"/>
      <c r="D423" s="279"/>
    </row>
    <row r="424" spans="1:4" x14ac:dyDescent="0.25">
      <c r="A424" s="300" t="s">
        <v>92</v>
      </c>
      <c r="B424" s="273"/>
      <c r="C424" s="304"/>
      <c r="D424" s="279"/>
    </row>
    <row r="425" spans="1:4" x14ac:dyDescent="0.25">
      <c r="A425" s="211" t="s">
        <v>263</v>
      </c>
      <c r="B425" s="273"/>
      <c r="C425" s="287">
        <f>-C409</f>
        <v>-55</v>
      </c>
      <c r="D425" s="279"/>
    </row>
    <row r="426" spans="1:4" x14ac:dyDescent="0.25">
      <c r="A426" s="211"/>
      <c r="B426" s="273"/>
      <c r="C426" s="287"/>
      <c r="D426" s="279"/>
    </row>
    <row r="427" spans="1:4" x14ac:dyDescent="0.25">
      <c r="A427" s="300" t="s">
        <v>94</v>
      </c>
      <c r="B427" s="273"/>
      <c r="C427" s="287"/>
      <c r="D427" s="279"/>
    </row>
    <row r="428" spans="1:4" x14ac:dyDescent="0.25">
      <c r="A428" s="211" t="s">
        <v>246</v>
      </c>
      <c r="B428" s="273"/>
      <c r="C428" s="287">
        <f>C400</f>
        <v>27</v>
      </c>
      <c r="D428" s="279"/>
    </row>
    <row r="429" spans="1:4" x14ac:dyDescent="0.25">
      <c r="A429" s="211" t="s">
        <v>264</v>
      </c>
      <c r="B429" s="273"/>
      <c r="C429" s="365">
        <f>C407</f>
        <v>48</v>
      </c>
      <c r="D429" s="279"/>
    </row>
    <row r="430" spans="1:4" x14ac:dyDescent="0.25">
      <c r="A430" s="211" t="s">
        <v>98</v>
      </c>
      <c r="B430" s="273"/>
      <c r="C430" s="365">
        <f>-C399</f>
        <v>-25</v>
      </c>
      <c r="D430" s="279"/>
    </row>
    <row r="431" spans="1:4" x14ac:dyDescent="0.25">
      <c r="A431" s="280" t="s">
        <v>99</v>
      </c>
      <c r="B431" s="278"/>
      <c r="C431" s="367">
        <f>SUM(C428:C430)</f>
        <v>50</v>
      </c>
      <c r="D431" s="279"/>
    </row>
    <row r="432" spans="1:4" x14ac:dyDescent="0.25">
      <c r="A432" s="280"/>
      <c r="B432" s="278"/>
      <c r="C432" s="287"/>
      <c r="D432" s="279"/>
    </row>
    <row r="433" spans="1:4" x14ac:dyDescent="0.25">
      <c r="A433" s="280" t="s">
        <v>265</v>
      </c>
      <c r="B433" s="278"/>
      <c r="C433" s="287">
        <f>C422+C425+C431</f>
        <v>120</v>
      </c>
      <c r="D433" s="279"/>
    </row>
    <row r="434" spans="1:4" x14ac:dyDescent="0.25">
      <c r="A434" s="280" t="s">
        <v>83</v>
      </c>
      <c r="B434" s="278"/>
      <c r="C434" s="368">
        <v>20</v>
      </c>
      <c r="D434" s="279"/>
    </row>
    <row r="435" spans="1:4" x14ac:dyDescent="0.25">
      <c r="A435" s="280" t="s">
        <v>101</v>
      </c>
      <c r="B435" s="278"/>
      <c r="C435" s="369">
        <v>140</v>
      </c>
      <c r="D435" s="279"/>
    </row>
    <row r="436" spans="1:4" x14ac:dyDescent="0.25">
      <c r="A436" s="280"/>
      <c r="B436" s="278"/>
      <c r="C436" s="287"/>
      <c r="D436" s="279"/>
    </row>
    <row r="437" spans="1:4" x14ac:dyDescent="0.25">
      <c r="A437" s="280" t="s">
        <v>266</v>
      </c>
      <c r="B437" s="278"/>
      <c r="C437" s="287"/>
      <c r="D437" s="279"/>
    </row>
    <row r="439" spans="1:4" x14ac:dyDescent="0.25">
      <c r="A439" s="307" t="s">
        <v>358</v>
      </c>
      <c r="B439" s="295"/>
      <c r="C439" s="188"/>
      <c r="D439" s="308"/>
    </row>
    <row r="441" spans="1:4" x14ac:dyDescent="0.25">
      <c r="A441" s="269" t="s">
        <v>351</v>
      </c>
      <c r="B441" s="263"/>
      <c r="C441" s="4"/>
      <c r="D441" s="5"/>
    </row>
    <row r="442" spans="1:4" x14ac:dyDescent="0.25">
      <c r="A442" s="13" t="s">
        <v>307</v>
      </c>
      <c r="B442" s="266"/>
      <c r="C442" s="230"/>
      <c r="D442" s="16"/>
    </row>
    <row r="443" spans="1:4" x14ac:dyDescent="0.25">
      <c r="A443" s="9"/>
      <c r="B443" s="265"/>
      <c r="C443" s="11"/>
      <c r="D443" s="12"/>
    </row>
    <row r="444" spans="1:4" x14ac:dyDescent="0.25">
      <c r="A444" s="13" t="s">
        <v>5</v>
      </c>
      <c r="B444" s="266"/>
      <c r="C444" s="15"/>
      <c r="D444" s="16"/>
    </row>
    <row r="445" spans="1:4" x14ac:dyDescent="0.25">
      <c r="A445" s="25" t="s">
        <v>308</v>
      </c>
      <c r="B445" s="264"/>
      <c r="C445" s="8"/>
      <c r="D445" s="1"/>
    </row>
    <row r="446" spans="1:4" x14ac:dyDescent="0.25">
      <c r="A446" s="25" t="s">
        <v>364</v>
      </c>
      <c r="B446" s="264"/>
      <c r="C446" s="8"/>
      <c r="D446" s="1"/>
    </row>
    <row r="447" spans="1:4" x14ac:dyDescent="0.25">
      <c r="A447" s="9" t="s">
        <v>186</v>
      </c>
      <c r="B447" s="11">
        <v>2011</v>
      </c>
      <c r="C447" s="11">
        <v>2012</v>
      </c>
      <c r="D447" s="1"/>
    </row>
    <row r="448" spans="1:4" x14ac:dyDescent="0.25">
      <c r="A448" s="25" t="s">
        <v>31</v>
      </c>
      <c r="B448" s="282">
        <v>89000</v>
      </c>
      <c r="C448" s="282">
        <v>100000</v>
      </c>
      <c r="D448" s="1"/>
    </row>
    <row r="449" spans="1:4" x14ac:dyDescent="0.25">
      <c r="A449" s="25" t="s">
        <v>187</v>
      </c>
      <c r="B449" s="264">
        <v>64000</v>
      </c>
      <c r="C449" s="267">
        <v>70000</v>
      </c>
      <c r="D449" s="1"/>
    </row>
    <row r="450" spans="1:4" x14ac:dyDescent="0.25">
      <c r="A450" s="25" t="s">
        <v>153</v>
      </c>
      <c r="B450" s="264">
        <v>112000</v>
      </c>
      <c r="C450" s="267">
        <v>100000</v>
      </c>
      <c r="D450" s="1"/>
    </row>
    <row r="451" spans="1:4" x14ac:dyDescent="0.25">
      <c r="A451" s="25" t="s">
        <v>154</v>
      </c>
      <c r="B451" s="265">
        <v>10000</v>
      </c>
      <c r="C451" s="313">
        <v>10000</v>
      </c>
      <c r="D451" s="1"/>
    </row>
    <row r="452" spans="1:4" x14ac:dyDescent="0.25">
      <c r="A452" s="25" t="s">
        <v>309</v>
      </c>
      <c r="B452" s="264">
        <f>SUM(B448:B451)</f>
        <v>275000</v>
      </c>
      <c r="C452" s="289">
        <f>SUM(C448:C451)</f>
        <v>280000</v>
      </c>
      <c r="D452" s="1"/>
    </row>
    <row r="453" spans="1:4" x14ac:dyDescent="0.25">
      <c r="A453" s="25" t="s">
        <v>274</v>
      </c>
      <c r="B453" s="264">
        <v>238000</v>
      </c>
      <c r="C453" s="289">
        <v>311000</v>
      </c>
      <c r="D453" s="1"/>
    </row>
    <row r="454" spans="1:4" x14ac:dyDescent="0.25">
      <c r="A454" s="25" t="s">
        <v>310</v>
      </c>
      <c r="B454" s="265">
        <v>-40000</v>
      </c>
      <c r="C454" s="313">
        <v>-66000</v>
      </c>
      <c r="D454" s="1"/>
    </row>
    <row r="455" spans="1:4" ht="16.5" thickBot="1" x14ac:dyDescent="0.3">
      <c r="A455" s="25" t="s">
        <v>311</v>
      </c>
      <c r="B455" s="291">
        <f>SUM(B452:B454)</f>
        <v>473000</v>
      </c>
      <c r="C455" s="291">
        <f>SUM(C452:C454)</f>
        <v>525000</v>
      </c>
      <c r="D455" s="1"/>
    </row>
    <row r="456" spans="1:4" ht="16.5" thickTop="1" x14ac:dyDescent="0.25">
      <c r="A456" s="25"/>
      <c r="B456" s="264"/>
      <c r="C456" s="31"/>
      <c r="D456" s="1"/>
    </row>
    <row r="457" spans="1:4" x14ac:dyDescent="0.25">
      <c r="A457" s="9" t="s">
        <v>312</v>
      </c>
      <c r="B457" s="11">
        <v>2011</v>
      </c>
      <c r="C457" s="11">
        <v>2012</v>
      </c>
      <c r="D457" s="1"/>
    </row>
    <row r="458" spans="1:4" x14ac:dyDescent="0.25">
      <c r="A458" s="25" t="s">
        <v>313</v>
      </c>
      <c r="B458" s="282">
        <v>85000</v>
      </c>
      <c r="C458" s="282">
        <v>90000</v>
      </c>
      <c r="D458" s="1"/>
    </row>
    <row r="459" spans="1:4" x14ac:dyDescent="0.25">
      <c r="A459" s="25" t="s">
        <v>158</v>
      </c>
      <c r="B459" s="264">
        <v>68000</v>
      </c>
      <c r="C459" s="267">
        <v>63000</v>
      </c>
      <c r="D459" s="1"/>
    </row>
    <row r="460" spans="1:4" x14ac:dyDescent="0.25">
      <c r="A460" s="25" t="s">
        <v>314</v>
      </c>
      <c r="B460" s="370">
        <f>SUM(B458:B459)</f>
        <v>153000</v>
      </c>
      <c r="C460" s="371">
        <f>SUM(C458:C459)</f>
        <v>153000</v>
      </c>
      <c r="D460" s="1"/>
    </row>
    <row r="461" spans="1:4" x14ac:dyDescent="0.25">
      <c r="A461" s="25" t="s">
        <v>315</v>
      </c>
      <c r="B461" s="266">
        <v>70000</v>
      </c>
      <c r="C461" s="285">
        <v>0</v>
      </c>
      <c r="D461" s="1"/>
    </row>
    <row r="462" spans="1:4" x14ac:dyDescent="0.25">
      <c r="A462" s="25" t="s">
        <v>162</v>
      </c>
      <c r="B462" s="283">
        <v>0</v>
      </c>
      <c r="C462" s="285">
        <v>120000</v>
      </c>
      <c r="D462" s="1"/>
    </row>
    <row r="463" spans="1:4" x14ac:dyDescent="0.25">
      <c r="A463" s="25" t="s">
        <v>40</v>
      </c>
      <c r="B463" s="283">
        <v>205000</v>
      </c>
      <c r="C463" s="285">
        <v>205000</v>
      </c>
      <c r="D463" s="1"/>
    </row>
    <row r="464" spans="1:4" x14ac:dyDescent="0.25">
      <c r="A464" s="25" t="s">
        <v>42</v>
      </c>
      <c r="B464" s="266">
        <v>45000</v>
      </c>
      <c r="C464" s="285">
        <v>47000</v>
      </c>
      <c r="D464" s="1"/>
    </row>
    <row r="465" spans="1:4" ht="16.5" thickBot="1" x14ac:dyDescent="0.3">
      <c r="A465" s="25" t="s">
        <v>316</v>
      </c>
      <c r="B465" s="291">
        <f>SUM(B460:B464)</f>
        <v>473000</v>
      </c>
      <c r="C465" s="291">
        <f>SUM(C460:C464)</f>
        <v>525000</v>
      </c>
      <c r="D465" s="1"/>
    </row>
    <row r="466" spans="1:4" ht="16.5" thickTop="1" x14ac:dyDescent="0.25">
      <c r="A466" s="25"/>
      <c r="B466" s="264"/>
      <c r="C466" s="31"/>
      <c r="D466" s="1"/>
    </row>
    <row r="467" spans="1:4" x14ac:dyDescent="0.25">
      <c r="A467" s="25" t="s">
        <v>317</v>
      </c>
      <c r="B467" s="264"/>
      <c r="C467" s="31"/>
      <c r="D467" s="1"/>
    </row>
    <row r="468" spans="1:4" x14ac:dyDescent="0.25">
      <c r="A468" s="9" t="s">
        <v>365</v>
      </c>
      <c r="B468" s="264"/>
      <c r="C468" s="50"/>
      <c r="D468" s="1"/>
    </row>
    <row r="469" spans="1:4" x14ac:dyDescent="0.25">
      <c r="A469" s="25" t="s">
        <v>318</v>
      </c>
      <c r="B469" s="264"/>
      <c r="C469" s="282">
        <v>184000</v>
      </c>
      <c r="D469" s="1"/>
    </row>
    <row r="470" spans="1:4" ht="18" x14ac:dyDescent="0.4">
      <c r="A470" s="25" t="s">
        <v>319</v>
      </c>
      <c r="B470" s="326"/>
      <c r="C470" s="313">
        <v>60000</v>
      </c>
      <c r="D470" s="1"/>
    </row>
    <row r="471" spans="1:4" ht="18" x14ac:dyDescent="0.4">
      <c r="A471" s="25" t="s">
        <v>106</v>
      </c>
      <c r="B471" s="326"/>
      <c r="C471" s="289">
        <f>C469-C470</f>
        <v>124000</v>
      </c>
      <c r="D471" s="1"/>
    </row>
    <row r="472" spans="1:4" x14ac:dyDescent="0.25">
      <c r="A472" s="25" t="s">
        <v>320</v>
      </c>
      <c r="B472" s="264"/>
      <c r="C472" s="267"/>
      <c r="D472" s="1"/>
    </row>
    <row r="473" spans="1:4" x14ac:dyDescent="0.25">
      <c r="A473" s="25" t="s">
        <v>321</v>
      </c>
      <c r="B473" s="264">
        <v>44000</v>
      </c>
      <c r="C473" s="267"/>
      <c r="D473" s="1"/>
    </row>
    <row r="474" spans="1:4" ht="18" x14ac:dyDescent="0.4">
      <c r="A474" s="25" t="s">
        <v>293</v>
      </c>
      <c r="B474" s="265">
        <v>26000</v>
      </c>
      <c r="C474" s="327"/>
      <c r="D474" s="1"/>
    </row>
    <row r="475" spans="1:4" ht="18" x14ac:dyDescent="0.4">
      <c r="A475" s="25" t="s">
        <v>322</v>
      </c>
      <c r="B475" s="326"/>
      <c r="C475" s="313">
        <f>B473+B474</f>
        <v>70000</v>
      </c>
      <c r="D475" s="1"/>
    </row>
    <row r="476" spans="1:4" x14ac:dyDescent="0.25">
      <c r="A476" s="25" t="s">
        <v>111</v>
      </c>
      <c r="B476" s="264"/>
      <c r="C476" s="289">
        <f>C471-C475</f>
        <v>54000</v>
      </c>
      <c r="D476" s="1"/>
    </row>
    <row r="477" spans="1:4" x14ac:dyDescent="0.25">
      <c r="A477" s="25" t="s">
        <v>15</v>
      </c>
      <c r="B477" s="264"/>
      <c r="C477" s="290">
        <v>4000</v>
      </c>
      <c r="D477" s="1"/>
    </row>
    <row r="478" spans="1:4" x14ac:dyDescent="0.25">
      <c r="A478" s="25" t="s">
        <v>284</v>
      </c>
      <c r="B478" s="264"/>
      <c r="C478" s="289">
        <f>C476-C477</f>
        <v>50000</v>
      </c>
      <c r="D478" s="1"/>
    </row>
    <row r="479" spans="1:4" x14ac:dyDescent="0.25">
      <c r="A479" s="25" t="s">
        <v>167</v>
      </c>
      <c r="B479" s="264"/>
      <c r="C479" s="283">
        <v>16000</v>
      </c>
      <c r="D479" s="1"/>
    </row>
    <row r="480" spans="1:4" x14ac:dyDescent="0.25">
      <c r="A480" s="25" t="s">
        <v>323</v>
      </c>
      <c r="B480" s="264"/>
      <c r="C480" s="283">
        <v>10000</v>
      </c>
      <c r="D480" s="1"/>
    </row>
    <row r="481" spans="1:4" ht="16.5" thickBot="1" x14ac:dyDescent="0.3">
      <c r="A481" s="25" t="s">
        <v>169</v>
      </c>
      <c r="B481" s="264"/>
      <c r="C481" s="328">
        <f>C478-C479-C480</f>
        <v>24000</v>
      </c>
      <c r="D481" s="1"/>
    </row>
    <row r="482" spans="1:4" ht="16.5" thickTop="1" x14ac:dyDescent="0.25">
      <c r="A482" s="25"/>
      <c r="B482" s="264"/>
      <c r="C482" s="285"/>
      <c r="D482" s="1"/>
    </row>
    <row r="483" spans="1:4" x14ac:dyDescent="0.25">
      <c r="A483" s="25" t="s">
        <v>366</v>
      </c>
      <c r="B483" s="264"/>
      <c r="C483" s="285"/>
      <c r="D483" s="1"/>
    </row>
    <row r="484" spans="1:4" ht="18" x14ac:dyDescent="0.4">
      <c r="A484" s="25" t="s">
        <v>367</v>
      </c>
      <c r="B484" s="329">
        <v>22000</v>
      </c>
      <c r="C484" s="31"/>
      <c r="D484" s="1"/>
    </row>
    <row r="485" spans="1:4" ht="18" x14ac:dyDescent="0.4">
      <c r="A485" s="25" t="s">
        <v>373</v>
      </c>
      <c r="B485" s="329"/>
      <c r="C485" s="31"/>
      <c r="D485" s="1"/>
    </row>
    <row r="486" spans="1:4" ht="18" x14ac:dyDescent="0.4">
      <c r="A486" s="25"/>
      <c r="B486" s="329"/>
      <c r="C486" s="31"/>
      <c r="D486" s="1"/>
    </row>
    <row r="487" spans="1:4" x14ac:dyDescent="0.25">
      <c r="A487" s="20" t="s">
        <v>8</v>
      </c>
      <c r="B487" s="264"/>
      <c r="C487" s="31"/>
      <c r="D487" s="1"/>
    </row>
    <row r="488" spans="1:4" x14ac:dyDescent="0.25">
      <c r="A488" s="13" t="s">
        <v>290</v>
      </c>
      <c r="B488" s="266"/>
      <c r="C488" s="50"/>
      <c r="D488" s="1"/>
    </row>
    <row r="489" spans="1:4" x14ac:dyDescent="0.25">
      <c r="A489" s="9" t="s">
        <v>84</v>
      </c>
      <c r="B489" s="266"/>
      <c r="C489" s="50"/>
      <c r="D489" s="1"/>
    </row>
    <row r="490" spans="1:4" x14ac:dyDescent="0.25">
      <c r="A490" s="13" t="s">
        <v>85</v>
      </c>
      <c r="B490" s="331">
        <v>34000</v>
      </c>
      <c r="C490" s="285"/>
      <c r="D490" s="1"/>
    </row>
    <row r="491" spans="1:4" x14ac:dyDescent="0.25">
      <c r="A491" s="13" t="s">
        <v>324</v>
      </c>
      <c r="B491" s="283"/>
      <c r="C491" s="283"/>
      <c r="D491" s="1"/>
    </row>
    <row r="492" spans="1:4" x14ac:dyDescent="0.25">
      <c r="A492" s="13" t="s">
        <v>293</v>
      </c>
      <c r="B492" s="209">
        <v>26000</v>
      </c>
      <c r="C492" s="283"/>
      <c r="D492" s="1"/>
    </row>
    <row r="493" spans="1:4" x14ac:dyDescent="0.25">
      <c r="A493" s="13" t="s">
        <v>325</v>
      </c>
      <c r="B493" s="283">
        <v>-6000</v>
      </c>
      <c r="C493" s="285"/>
      <c r="D493" s="1"/>
    </row>
    <row r="494" spans="1:4" x14ac:dyDescent="0.25">
      <c r="A494" s="13" t="s">
        <v>326</v>
      </c>
      <c r="B494" s="283">
        <v>12000</v>
      </c>
      <c r="C494" s="50"/>
      <c r="D494" s="1"/>
    </row>
    <row r="495" spans="1:4" x14ac:dyDescent="0.25">
      <c r="A495" s="13" t="s">
        <v>327</v>
      </c>
      <c r="B495" s="283">
        <v>5000</v>
      </c>
      <c r="C495" s="283"/>
      <c r="D495" s="1"/>
    </row>
    <row r="496" spans="1:4" x14ac:dyDescent="0.25">
      <c r="A496" s="13" t="s">
        <v>328</v>
      </c>
      <c r="B496" s="313">
        <v>-5000</v>
      </c>
      <c r="C496" s="50"/>
      <c r="D496" s="1"/>
    </row>
    <row r="497" spans="1:4" x14ac:dyDescent="0.25">
      <c r="A497" s="13" t="s">
        <v>329</v>
      </c>
      <c r="B497" s="283"/>
      <c r="C497" s="234">
        <f>SUM(B490:B496)</f>
        <v>66000</v>
      </c>
      <c r="D497" s="1"/>
    </row>
    <row r="498" spans="1:4" x14ac:dyDescent="0.25">
      <c r="A498" s="13"/>
      <c r="B498" s="266"/>
      <c r="C498" s="50"/>
      <c r="D498" s="1"/>
    </row>
    <row r="499" spans="1:4" x14ac:dyDescent="0.25">
      <c r="A499" s="9" t="s">
        <v>92</v>
      </c>
      <c r="B499" s="266"/>
      <c r="C499" s="50"/>
      <c r="D499" s="1"/>
    </row>
    <row r="500" spans="1:4" x14ac:dyDescent="0.25">
      <c r="A500" s="13" t="s">
        <v>301</v>
      </c>
      <c r="B500" s="265">
        <v>-73000</v>
      </c>
      <c r="C500" s="50"/>
      <c r="D500" s="1"/>
    </row>
    <row r="501" spans="1:4" x14ac:dyDescent="0.25">
      <c r="A501" s="13" t="s">
        <v>330</v>
      </c>
      <c r="B501" s="266"/>
      <c r="C501" s="63">
        <f>B500</f>
        <v>-73000</v>
      </c>
      <c r="D501" s="1"/>
    </row>
    <row r="502" spans="1:4" x14ac:dyDescent="0.25">
      <c r="A502" s="13"/>
      <c r="B502" s="266"/>
      <c r="C502" s="63"/>
      <c r="D502" s="1"/>
    </row>
    <row r="503" spans="1:4" x14ac:dyDescent="0.25">
      <c r="A503" s="9" t="s">
        <v>94</v>
      </c>
      <c r="B503" s="266"/>
      <c r="C503" s="50"/>
      <c r="D503" s="1"/>
    </row>
    <row r="504" spans="1:4" x14ac:dyDescent="0.25">
      <c r="A504" s="13" t="s">
        <v>331</v>
      </c>
      <c r="B504" s="266">
        <v>-70000</v>
      </c>
      <c r="C504" s="50"/>
      <c r="D504" s="1"/>
    </row>
    <row r="505" spans="1:4" x14ac:dyDescent="0.25">
      <c r="A505" s="13" t="s">
        <v>332</v>
      </c>
      <c r="B505" s="266">
        <v>120000</v>
      </c>
      <c r="C505" s="286"/>
      <c r="D505" s="1"/>
    </row>
    <row r="506" spans="1:4" x14ac:dyDescent="0.25">
      <c r="A506" s="13" t="s">
        <v>374</v>
      </c>
      <c r="B506" s="266">
        <v>-10000</v>
      </c>
      <c r="C506" s="286"/>
      <c r="D506" s="1"/>
    </row>
    <row r="507" spans="1:4" x14ac:dyDescent="0.25">
      <c r="A507" s="13" t="s">
        <v>375</v>
      </c>
      <c r="B507" s="265">
        <v>-22000</v>
      </c>
      <c r="C507" s="285"/>
      <c r="D507" s="1"/>
    </row>
    <row r="508" spans="1:4" x14ac:dyDescent="0.25">
      <c r="A508" s="13" t="s">
        <v>333</v>
      </c>
      <c r="B508" s="266"/>
      <c r="C508" s="330">
        <f>SUM(B504:B507)</f>
        <v>18000</v>
      </c>
      <c r="D508" s="1"/>
    </row>
    <row r="509" spans="1:4" x14ac:dyDescent="0.25">
      <c r="A509" s="13"/>
      <c r="B509" s="266"/>
      <c r="C509" s="285"/>
      <c r="D509" s="1"/>
    </row>
    <row r="510" spans="1:4" x14ac:dyDescent="0.25">
      <c r="A510" s="13" t="s">
        <v>334</v>
      </c>
      <c r="C510" s="266">
        <f>SUM(C508+C501+C497)</f>
        <v>11000</v>
      </c>
      <c r="D510" s="1"/>
    </row>
    <row r="511" spans="1:4" x14ac:dyDescent="0.25">
      <c r="A511" s="13" t="s">
        <v>368</v>
      </c>
      <c r="C511" s="265">
        <v>89000</v>
      </c>
      <c r="D511" s="1"/>
    </row>
    <row r="512" spans="1:4" x14ac:dyDescent="0.25">
      <c r="A512" s="13" t="s">
        <v>369</v>
      </c>
      <c r="C512" s="331">
        <f>SUM(C510:C511)</f>
        <v>100000</v>
      </c>
      <c r="D512" s="1"/>
    </row>
    <row r="514" spans="1:4" x14ac:dyDescent="0.25">
      <c r="A514" s="23" t="s">
        <v>69</v>
      </c>
      <c r="B514" s="3"/>
      <c r="C514" s="4"/>
      <c r="D514" s="5"/>
    </row>
    <row r="515" spans="1:4" x14ac:dyDescent="0.25">
      <c r="A515" s="25" t="s">
        <v>70</v>
      </c>
      <c r="B515" s="7"/>
      <c r="C515" s="8"/>
      <c r="D515" s="16"/>
    </row>
    <row r="516" spans="1:4" x14ac:dyDescent="0.25">
      <c r="A516" s="56"/>
      <c r="B516" s="14"/>
      <c r="C516" s="15"/>
      <c r="D516" s="16"/>
    </row>
    <row r="517" spans="1:4" x14ac:dyDescent="0.25">
      <c r="A517" s="23" t="s">
        <v>5</v>
      </c>
      <c r="B517" s="3"/>
      <c r="C517" s="4"/>
      <c r="D517" s="5"/>
    </row>
    <row r="518" spans="1:4" x14ac:dyDescent="0.25">
      <c r="A518" s="156" t="s">
        <v>71</v>
      </c>
      <c r="B518" s="7"/>
      <c r="C518" s="381">
        <v>7000</v>
      </c>
      <c r="D518" s="1"/>
    </row>
    <row r="519" spans="1:4" x14ac:dyDescent="0.25">
      <c r="A519" s="17" t="s">
        <v>72</v>
      </c>
      <c r="B519" s="7"/>
      <c r="C519" s="28">
        <v>219000</v>
      </c>
      <c r="D519" s="1"/>
    </row>
    <row r="520" spans="1:4" x14ac:dyDescent="0.25">
      <c r="A520" s="17" t="s">
        <v>73</v>
      </c>
      <c r="B520" s="7"/>
      <c r="C520" s="28">
        <v>29000</v>
      </c>
      <c r="D520" s="1"/>
    </row>
    <row r="521" spans="1:4" x14ac:dyDescent="0.25">
      <c r="A521" s="17" t="s">
        <v>74</v>
      </c>
      <c r="B521" s="7"/>
      <c r="C521" s="28">
        <v>43000</v>
      </c>
      <c r="D521" s="1"/>
    </row>
    <row r="522" spans="1:4" x14ac:dyDescent="0.25">
      <c r="A522" s="17" t="s">
        <v>25</v>
      </c>
      <c r="B522" s="7"/>
      <c r="C522" s="28">
        <v>45000</v>
      </c>
      <c r="D522" s="1"/>
    </row>
    <row r="523" spans="1:4" x14ac:dyDescent="0.25">
      <c r="A523" s="17" t="s">
        <v>75</v>
      </c>
      <c r="B523" s="7"/>
      <c r="C523" s="28">
        <v>5000</v>
      </c>
      <c r="D523" s="1"/>
    </row>
    <row r="524" spans="1:4" x14ac:dyDescent="0.25">
      <c r="A524" s="17" t="s">
        <v>76</v>
      </c>
      <c r="B524" s="7"/>
      <c r="C524" s="28">
        <v>17000</v>
      </c>
      <c r="D524" s="1"/>
    </row>
    <row r="525" spans="1:4" x14ac:dyDescent="0.25">
      <c r="A525" s="17" t="s">
        <v>77</v>
      </c>
      <c r="B525" s="7"/>
      <c r="C525" s="28">
        <v>69000</v>
      </c>
      <c r="D525" s="1"/>
    </row>
    <row r="526" spans="1:4" x14ac:dyDescent="0.25">
      <c r="A526" s="17" t="s">
        <v>78</v>
      </c>
      <c r="B526" s="7"/>
      <c r="C526" s="28">
        <v>53000</v>
      </c>
      <c r="D526" s="1"/>
    </row>
    <row r="527" spans="1:4" x14ac:dyDescent="0.25">
      <c r="A527" s="17" t="s">
        <v>79</v>
      </c>
      <c r="B527" s="7"/>
      <c r="C527" s="28">
        <v>15000</v>
      </c>
      <c r="D527" s="1"/>
    </row>
    <row r="528" spans="1:4" x14ac:dyDescent="0.25">
      <c r="A528" s="17" t="s">
        <v>80</v>
      </c>
      <c r="B528" s="7"/>
      <c r="C528" s="28">
        <v>54000</v>
      </c>
      <c r="D528" s="1"/>
    </row>
    <row r="529" spans="1:4" x14ac:dyDescent="0.25">
      <c r="A529" s="17" t="s">
        <v>81</v>
      </c>
      <c r="B529" s="7"/>
      <c r="C529" s="28">
        <v>20000</v>
      </c>
      <c r="D529" s="1"/>
    </row>
    <row r="530" spans="1:4" x14ac:dyDescent="0.25">
      <c r="A530" s="17" t="s">
        <v>82</v>
      </c>
      <c r="B530" s="7"/>
      <c r="C530" s="28">
        <v>45000</v>
      </c>
      <c r="D530" s="1"/>
    </row>
    <row r="531" spans="1:4" x14ac:dyDescent="0.25">
      <c r="A531" s="156" t="s">
        <v>83</v>
      </c>
      <c r="B531" s="14"/>
      <c r="C531" s="230">
        <v>250000</v>
      </c>
      <c r="D531" s="1"/>
    </row>
    <row r="532" spans="1:4" x14ac:dyDescent="0.25">
      <c r="A532" s="13"/>
      <c r="B532" s="14"/>
      <c r="C532" s="50"/>
      <c r="D532" s="1"/>
    </row>
    <row r="533" spans="1:4" x14ac:dyDescent="0.25">
      <c r="A533" s="20" t="s">
        <v>8</v>
      </c>
      <c r="B533" s="14"/>
      <c r="C533" s="50"/>
      <c r="D533" s="1"/>
    </row>
    <row r="534" spans="1:4" x14ac:dyDescent="0.25">
      <c r="A534" s="9" t="s">
        <v>84</v>
      </c>
      <c r="B534" s="7"/>
      <c r="C534" s="31"/>
      <c r="D534" s="1"/>
    </row>
    <row r="535" spans="1:4" x14ac:dyDescent="0.25">
      <c r="A535" s="25" t="s">
        <v>85</v>
      </c>
      <c r="B535" s="7"/>
      <c r="C535" s="35">
        <f>C519-C522-C530</f>
        <v>129000</v>
      </c>
      <c r="D535" s="1"/>
    </row>
    <row r="536" spans="1:4" x14ac:dyDescent="0.25">
      <c r="A536" s="25" t="s">
        <v>86</v>
      </c>
      <c r="B536" s="7"/>
      <c r="C536" s="19"/>
      <c r="D536" s="1"/>
    </row>
    <row r="537" spans="1:4" x14ac:dyDescent="0.25">
      <c r="A537" s="25" t="s">
        <v>87</v>
      </c>
      <c r="B537" s="7"/>
      <c r="C537" s="36">
        <f>C524</f>
        <v>17000</v>
      </c>
      <c r="D537" s="1"/>
    </row>
    <row r="538" spans="1:4" x14ac:dyDescent="0.25">
      <c r="A538" s="25" t="s">
        <v>88</v>
      </c>
      <c r="B538" s="7"/>
      <c r="C538" s="36">
        <f>-C525</f>
        <v>-69000</v>
      </c>
      <c r="D538" s="1"/>
    </row>
    <row r="539" spans="1:4" x14ac:dyDescent="0.25">
      <c r="A539" s="25" t="s">
        <v>89</v>
      </c>
      <c r="B539" s="7"/>
      <c r="C539" s="38">
        <f>-C518</f>
        <v>-7000</v>
      </c>
      <c r="D539" s="1"/>
    </row>
    <row r="540" spans="1:4" x14ac:dyDescent="0.25">
      <c r="A540" s="25" t="s">
        <v>90</v>
      </c>
      <c r="B540" s="14"/>
      <c r="C540" s="69">
        <f>C521</f>
        <v>43000</v>
      </c>
      <c r="D540" s="1"/>
    </row>
    <row r="541" spans="1:4" x14ac:dyDescent="0.25">
      <c r="A541" s="25" t="s">
        <v>91</v>
      </c>
      <c r="B541" s="14"/>
      <c r="C541" s="18">
        <f>SUM(C535:C540)</f>
        <v>113000</v>
      </c>
      <c r="D541" s="1"/>
    </row>
    <row r="542" spans="1:4" x14ac:dyDescent="0.25">
      <c r="A542" s="13"/>
      <c r="B542" s="14"/>
      <c r="C542" s="43"/>
      <c r="D542" s="1"/>
    </row>
    <row r="543" spans="1:4" x14ac:dyDescent="0.25">
      <c r="A543" s="9" t="s">
        <v>92</v>
      </c>
      <c r="B543" s="14"/>
      <c r="C543" s="36"/>
      <c r="D543" s="1"/>
    </row>
    <row r="544" spans="1:4" x14ac:dyDescent="0.25">
      <c r="A544" s="13" t="s">
        <v>93</v>
      </c>
      <c r="B544" s="14"/>
      <c r="C544" s="70">
        <f>-C528</f>
        <v>-54000</v>
      </c>
      <c r="D544" s="1"/>
    </row>
    <row r="545" spans="1:4" x14ac:dyDescent="0.25">
      <c r="A545" s="13"/>
      <c r="B545" s="14"/>
      <c r="C545" s="55"/>
      <c r="D545" s="1"/>
    </row>
    <row r="546" spans="1:4" x14ac:dyDescent="0.25">
      <c r="A546" s="9" t="s">
        <v>94</v>
      </c>
      <c r="B546" s="14"/>
      <c r="C546" s="55"/>
      <c r="D546" s="1"/>
    </row>
    <row r="547" spans="1:4" x14ac:dyDescent="0.25">
      <c r="A547" s="13" t="s">
        <v>95</v>
      </c>
      <c r="B547" s="14"/>
      <c r="C547" s="71">
        <f>C527</f>
        <v>15000</v>
      </c>
      <c r="D547" s="1"/>
    </row>
    <row r="548" spans="1:4" x14ac:dyDescent="0.25">
      <c r="A548" s="13" t="s">
        <v>96</v>
      </c>
      <c r="B548" s="14"/>
      <c r="C548" s="70">
        <f>C526</f>
        <v>53000</v>
      </c>
      <c r="D548" s="1"/>
    </row>
    <row r="549" spans="1:4" x14ac:dyDescent="0.25">
      <c r="A549" s="13" t="s">
        <v>97</v>
      </c>
      <c r="B549" s="14"/>
      <c r="C549" s="70">
        <f>C523+C529</f>
        <v>25000</v>
      </c>
      <c r="D549" s="1"/>
    </row>
    <row r="550" spans="1:4" x14ac:dyDescent="0.25">
      <c r="A550" s="13" t="s">
        <v>98</v>
      </c>
      <c r="B550" s="14"/>
      <c r="C550" s="10">
        <f>-C520</f>
        <v>-29000</v>
      </c>
      <c r="D550" s="1"/>
    </row>
    <row r="551" spans="1:4" x14ac:dyDescent="0.25">
      <c r="A551" s="25" t="s">
        <v>99</v>
      </c>
      <c r="B551" s="7"/>
      <c r="C551" s="71">
        <f>SUM(C547:C550)</f>
        <v>64000</v>
      </c>
      <c r="D551" s="1"/>
    </row>
    <row r="552" spans="1:4" x14ac:dyDescent="0.25">
      <c r="A552" s="25"/>
      <c r="B552" s="7"/>
      <c r="C552" s="55"/>
      <c r="D552" s="1"/>
    </row>
    <row r="553" spans="1:4" x14ac:dyDescent="0.25">
      <c r="A553" s="25" t="s">
        <v>100</v>
      </c>
      <c r="B553" s="7"/>
      <c r="C553" s="72">
        <f>C541+C544+C551</f>
        <v>123000</v>
      </c>
      <c r="D553" s="1"/>
    </row>
    <row r="554" spans="1:4" x14ac:dyDescent="0.25">
      <c r="A554" s="25" t="s">
        <v>83</v>
      </c>
      <c r="B554" s="7"/>
      <c r="C554" s="69">
        <f>C531</f>
        <v>250000</v>
      </c>
      <c r="D554" s="1"/>
    </row>
    <row r="555" spans="1:4" x14ac:dyDescent="0.25">
      <c r="A555" s="25" t="s">
        <v>101</v>
      </c>
      <c r="B555" s="7"/>
      <c r="C555" s="72">
        <f>SUM(C553:C554)</f>
        <v>373000</v>
      </c>
      <c r="D555" s="1"/>
    </row>
    <row r="556" spans="1:4" x14ac:dyDescent="0.25">
      <c r="A556" s="9"/>
      <c r="B556" s="30"/>
      <c r="C556" s="73"/>
      <c r="D556" s="12"/>
    </row>
    <row r="558" spans="1:4" x14ac:dyDescent="0.25">
      <c r="A558" s="309" t="s">
        <v>359</v>
      </c>
      <c r="B558" s="263"/>
      <c r="C558" s="4"/>
      <c r="D558" s="5"/>
    </row>
    <row r="559" spans="1:4" x14ac:dyDescent="0.25">
      <c r="A559" s="13" t="s">
        <v>267</v>
      </c>
      <c r="B559" s="266"/>
      <c r="C559" s="15"/>
      <c r="D559" s="16"/>
    </row>
    <row r="560" spans="1:4" x14ac:dyDescent="0.25">
      <c r="A560" s="187"/>
      <c r="B560" s="265"/>
      <c r="C560" s="11"/>
      <c r="D560" s="12"/>
    </row>
    <row r="561" spans="1:4" x14ac:dyDescent="0.25">
      <c r="A561" s="13" t="s">
        <v>5</v>
      </c>
      <c r="B561" s="266"/>
      <c r="C561" s="15"/>
      <c r="D561" s="16"/>
    </row>
    <row r="562" spans="1:4" x14ac:dyDescent="0.25">
      <c r="A562" s="9" t="s">
        <v>186</v>
      </c>
      <c r="B562" s="188">
        <v>2011</v>
      </c>
      <c r="C562" s="188">
        <v>2012</v>
      </c>
      <c r="D562" s="1"/>
    </row>
    <row r="563" spans="1:4" x14ac:dyDescent="0.25">
      <c r="A563" s="25" t="s">
        <v>31</v>
      </c>
      <c r="B563" s="282">
        <v>200</v>
      </c>
      <c r="C563" s="282">
        <v>150</v>
      </c>
      <c r="D563" s="1"/>
    </row>
    <row r="564" spans="1:4" x14ac:dyDescent="0.25">
      <c r="A564" s="25" t="s">
        <v>187</v>
      </c>
      <c r="B564" s="264">
        <v>450</v>
      </c>
      <c r="C564" s="31">
        <v>425</v>
      </c>
      <c r="D564" s="1"/>
    </row>
    <row r="565" spans="1:4" x14ac:dyDescent="0.25">
      <c r="A565" s="25" t="s">
        <v>153</v>
      </c>
      <c r="B565" s="265">
        <v>550</v>
      </c>
      <c r="C565" s="30">
        <v>625</v>
      </c>
      <c r="D565" s="1"/>
    </row>
    <row r="566" spans="1:4" x14ac:dyDescent="0.25">
      <c r="A566" s="25" t="s">
        <v>188</v>
      </c>
      <c r="B566" s="333">
        <f>SUM(B563:B565)</f>
        <v>1200</v>
      </c>
      <c r="C566" s="372">
        <f>SUM(C563:C565)</f>
        <v>1200</v>
      </c>
      <c r="D566" s="1"/>
    </row>
    <row r="567" spans="1:4" x14ac:dyDescent="0.25">
      <c r="A567" s="25" t="s">
        <v>189</v>
      </c>
      <c r="B567" s="323">
        <v>2200</v>
      </c>
      <c r="C567" s="373">
        <v>2600</v>
      </c>
      <c r="D567" s="1"/>
    </row>
    <row r="568" spans="1:4" x14ac:dyDescent="0.25">
      <c r="A568" s="25" t="s">
        <v>190</v>
      </c>
      <c r="B568" s="265">
        <v>-1000</v>
      </c>
      <c r="C568" s="30">
        <v>-1200</v>
      </c>
      <c r="D568" s="1"/>
    </row>
    <row r="569" spans="1:4" x14ac:dyDescent="0.25">
      <c r="A569" s="25" t="s">
        <v>191</v>
      </c>
      <c r="B569" s="295">
        <f>SUM(B567:B568)</f>
        <v>1200</v>
      </c>
      <c r="C569" s="49">
        <f>SUM(C567:C568)</f>
        <v>1400</v>
      </c>
      <c r="D569" s="1"/>
    </row>
    <row r="570" spans="1:4" ht="16.5" thickBot="1" x14ac:dyDescent="0.3">
      <c r="A570" s="25" t="s">
        <v>192</v>
      </c>
      <c r="B570" s="32">
        <f>B566+B569</f>
        <v>2400</v>
      </c>
      <c r="C570" s="32">
        <f>C566+C569</f>
        <v>2600</v>
      </c>
      <c r="D570" s="1"/>
    </row>
    <row r="571" spans="1:4" ht="16.5" thickTop="1" x14ac:dyDescent="0.25">
      <c r="A571" s="25"/>
      <c r="B571" s="264"/>
      <c r="C571" s="28"/>
      <c r="D571" s="1"/>
    </row>
    <row r="572" spans="1:4" x14ac:dyDescent="0.25">
      <c r="A572" s="9" t="s">
        <v>193</v>
      </c>
      <c r="B572" s="190">
        <v>2011</v>
      </c>
      <c r="C572" s="190">
        <v>2012</v>
      </c>
      <c r="D572" s="1"/>
    </row>
    <row r="573" spans="1:4" x14ac:dyDescent="0.25">
      <c r="A573" s="25" t="s">
        <v>33</v>
      </c>
      <c r="B573" s="18">
        <v>200</v>
      </c>
      <c r="C573" s="18">
        <v>150</v>
      </c>
      <c r="D573" s="1"/>
    </row>
    <row r="574" spans="1:4" x14ac:dyDescent="0.25">
      <c r="A574" s="25" t="s">
        <v>194</v>
      </c>
      <c r="B574" s="265">
        <v>0</v>
      </c>
      <c r="C574" s="30">
        <v>150</v>
      </c>
      <c r="D574" s="1"/>
    </row>
    <row r="575" spans="1:4" x14ac:dyDescent="0.25">
      <c r="A575" s="25" t="s">
        <v>195</v>
      </c>
      <c r="B575" s="263">
        <f>SUM(B573:B574)</f>
        <v>200</v>
      </c>
      <c r="C575" s="355">
        <f>SUM(C573:C574)</f>
        <v>300</v>
      </c>
      <c r="D575" s="1"/>
    </row>
    <row r="576" spans="1:4" x14ac:dyDescent="0.25">
      <c r="A576" s="25" t="s">
        <v>196</v>
      </c>
      <c r="B576" s="266">
        <v>600</v>
      </c>
      <c r="C576" s="50">
        <v>600</v>
      </c>
      <c r="D576" s="1"/>
    </row>
    <row r="577" spans="1:4" x14ac:dyDescent="0.25">
      <c r="A577" s="25" t="s">
        <v>197</v>
      </c>
      <c r="B577" s="264"/>
      <c r="C577" s="31"/>
      <c r="D577" s="1"/>
    </row>
    <row r="578" spans="1:4" x14ac:dyDescent="0.25">
      <c r="A578" s="25" t="s">
        <v>198</v>
      </c>
      <c r="B578" s="264">
        <v>900</v>
      </c>
      <c r="C578" s="31">
        <v>900</v>
      </c>
      <c r="D578" s="1"/>
    </row>
    <row r="579" spans="1:4" x14ac:dyDescent="0.25">
      <c r="A579" s="25" t="s">
        <v>199</v>
      </c>
      <c r="B579" s="265">
        <v>700</v>
      </c>
      <c r="C579" s="30">
        <v>800</v>
      </c>
      <c r="D579" s="1"/>
    </row>
    <row r="580" spans="1:4" x14ac:dyDescent="0.25">
      <c r="A580" s="25" t="s">
        <v>200</v>
      </c>
      <c r="B580" s="295">
        <f>SUM(B578:B579)</f>
        <v>1600</v>
      </c>
      <c r="C580" s="49">
        <f>SUM(C578:C579)</f>
        <v>1700</v>
      </c>
      <c r="D580" s="1"/>
    </row>
    <row r="581" spans="1:4" ht="16.5" thickBot="1" x14ac:dyDescent="0.3">
      <c r="A581" s="25" t="s">
        <v>201</v>
      </c>
      <c r="B581" s="32">
        <f>B575+B576+B580</f>
        <v>2400</v>
      </c>
      <c r="C581" s="32">
        <f>C575+C576+C580</f>
        <v>2600</v>
      </c>
      <c r="D581" s="1"/>
    </row>
    <row r="582" spans="1:4" ht="16.5" thickTop="1" x14ac:dyDescent="0.25">
      <c r="A582" s="25"/>
      <c r="B582" s="264"/>
      <c r="C582" s="28"/>
      <c r="D582" s="1"/>
    </row>
    <row r="583" spans="1:4" x14ac:dyDescent="0.25">
      <c r="A583" s="9" t="s">
        <v>68</v>
      </c>
      <c r="B583" s="190">
        <v>2011</v>
      </c>
      <c r="C583" s="190">
        <v>2012</v>
      </c>
      <c r="D583" s="1"/>
    </row>
    <row r="584" spans="1:4" x14ac:dyDescent="0.25">
      <c r="A584" s="25" t="s">
        <v>11</v>
      </c>
      <c r="B584" s="18">
        <v>1200</v>
      </c>
      <c r="C584" s="18">
        <v>1450</v>
      </c>
      <c r="D584" s="1"/>
    </row>
    <row r="585" spans="1:4" x14ac:dyDescent="0.25">
      <c r="A585" s="25" t="s">
        <v>12</v>
      </c>
      <c r="B585" s="265">
        <v>700</v>
      </c>
      <c r="C585" s="30">
        <v>850</v>
      </c>
      <c r="D585" s="1"/>
    </row>
    <row r="586" spans="1:4" x14ac:dyDescent="0.25">
      <c r="A586" s="25" t="s">
        <v>202</v>
      </c>
      <c r="B586" s="264">
        <f>B584-B585</f>
        <v>500</v>
      </c>
      <c r="C586" s="31">
        <f>C584-C585</f>
        <v>600</v>
      </c>
      <c r="D586" s="1"/>
    </row>
    <row r="587" spans="1:4" x14ac:dyDescent="0.25">
      <c r="A587" s="25" t="s">
        <v>203</v>
      </c>
      <c r="B587" s="264">
        <v>30</v>
      </c>
      <c r="C587" s="31">
        <v>40</v>
      </c>
      <c r="D587" s="1"/>
    </row>
    <row r="588" spans="1:4" x14ac:dyDescent="0.25">
      <c r="A588" s="25" t="s">
        <v>204</v>
      </c>
      <c r="B588" s="265">
        <v>220</v>
      </c>
      <c r="C588" s="30">
        <v>200</v>
      </c>
      <c r="D588" s="1"/>
    </row>
    <row r="589" spans="1:4" x14ac:dyDescent="0.25">
      <c r="A589" s="25" t="s">
        <v>205</v>
      </c>
      <c r="B589" s="264">
        <f>B586-B587-B588</f>
        <v>250</v>
      </c>
      <c r="C589" s="31">
        <f>C586-C587-C588</f>
        <v>360</v>
      </c>
      <c r="D589" s="1"/>
    </row>
    <row r="590" spans="1:4" x14ac:dyDescent="0.25">
      <c r="A590" s="25" t="s">
        <v>15</v>
      </c>
      <c r="B590" s="265">
        <v>50</v>
      </c>
      <c r="C590" s="30">
        <v>64</v>
      </c>
      <c r="D590" s="1"/>
    </row>
    <row r="591" spans="1:4" x14ac:dyDescent="0.25">
      <c r="A591" s="25" t="s">
        <v>206</v>
      </c>
      <c r="B591" s="264">
        <f>B589-B590</f>
        <v>200</v>
      </c>
      <c r="C591" s="31">
        <f>C589-C590</f>
        <v>296</v>
      </c>
      <c r="D591" s="1"/>
    </row>
    <row r="592" spans="1:4" x14ac:dyDescent="0.25">
      <c r="A592" s="25" t="s">
        <v>27</v>
      </c>
      <c r="B592" s="265">
        <v>80</v>
      </c>
      <c r="C592" s="30">
        <v>118</v>
      </c>
      <c r="D592" s="1"/>
    </row>
    <row r="593" spans="1:4" ht="16.5" thickBot="1" x14ac:dyDescent="0.3">
      <c r="A593" s="25" t="s">
        <v>6</v>
      </c>
      <c r="B593" s="32">
        <f>B591-B592</f>
        <v>120</v>
      </c>
      <c r="C593" s="32">
        <f>C591-C592</f>
        <v>178</v>
      </c>
      <c r="D593" s="1"/>
    </row>
    <row r="594" spans="1:4" ht="16.5" thickTop="1" x14ac:dyDescent="0.25">
      <c r="A594" s="25"/>
      <c r="B594" s="264"/>
      <c r="C594" s="31"/>
      <c r="D594" s="1"/>
    </row>
    <row r="595" spans="1:4" x14ac:dyDescent="0.25">
      <c r="A595" s="20" t="s">
        <v>8</v>
      </c>
      <c r="B595" s="264"/>
      <c r="C595" s="31"/>
      <c r="D595" s="1"/>
    </row>
    <row r="596" spans="1:4" x14ac:dyDescent="0.25">
      <c r="A596" s="25" t="s">
        <v>255</v>
      </c>
      <c r="B596" s="264"/>
      <c r="C596" s="31"/>
      <c r="D596" s="1"/>
    </row>
    <row r="597" spans="1:4" x14ac:dyDescent="0.25">
      <c r="A597" s="25" t="s">
        <v>62</v>
      </c>
      <c r="B597" s="264"/>
      <c r="C597" s="18">
        <f>C566-C575</f>
        <v>900</v>
      </c>
      <c r="D597" s="1"/>
    </row>
    <row r="598" spans="1:4" x14ac:dyDescent="0.25">
      <c r="A598" s="25" t="s">
        <v>63</v>
      </c>
      <c r="B598" s="264"/>
      <c r="C598" s="51">
        <f>(C575+C576)/C570</f>
        <v>0.34615384615384615</v>
      </c>
      <c r="D598" s="1"/>
    </row>
    <row r="599" spans="1:4" x14ac:dyDescent="0.25">
      <c r="A599" s="20"/>
      <c r="B599" s="264"/>
      <c r="C599" s="31"/>
      <c r="D599" s="1"/>
    </row>
    <row r="600" spans="1:4" x14ac:dyDescent="0.25">
      <c r="A600" s="25" t="s">
        <v>256</v>
      </c>
      <c r="B600" s="264"/>
      <c r="C600" s="31"/>
      <c r="D600" s="1"/>
    </row>
    <row r="601" spans="1:4" x14ac:dyDescent="0.25">
      <c r="A601" s="307" t="s">
        <v>257</v>
      </c>
      <c r="B601" s="190">
        <v>2012</v>
      </c>
      <c r="C601" s="49"/>
      <c r="D601" s="1"/>
    </row>
    <row r="602" spans="1:4" x14ac:dyDescent="0.25">
      <c r="A602" s="25" t="s">
        <v>11</v>
      </c>
      <c r="B602" s="18">
        <f>C584</f>
        <v>1450</v>
      </c>
      <c r="C602" s="51">
        <f>B602/$B$602</f>
        <v>1</v>
      </c>
      <c r="D602" s="1"/>
    </row>
    <row r="603" spans="1:4" x14ac:dyDescent="0.25">
      <c r="A603" s="25" t="s">
        <v>12</v>
      </c>
      <c r="B603" s="30">
        <f t="shared" ref="B603:B611" si="10">C585</f>
        <v>850</v>
      </c>
      <c r="C603" s="73">
        <f t="shared" ref="C603:C611" si="11">B603/$B$602</f>
        <v>0.58620689655172409</v>
      </c>
      <c r="D603" s="1"/>
    </row>
    <row r="604" spans="1:4" x14ac:dyDescent="0.25">
      <c r="A604" s="25" t="s">
        <v>202</v>
      </c>
      <c r="B604" s="31">
        <f t="shared" si="10"/>
        <v>600</v>
      </c>
      <c r="C604" s="51">
        <f t="shared" si="11"/>
        <v>0.41379310344827586</v>
      </c>
      <c r="D604" s="1"/>
    </row>
    <row r="605" spans="1:4" x14ac:dyDescent="0.25">
      <c r="A605" s="25" t="s">
        <v>203</v>
      </c>
      <c r="B605" s="31">
        <f t="shared" si="10"/>
        <v>40</v>
      </c>
      <c r="C605" s="51">
        <f t="shared" si="11"/>
        <v>2.7586206896551724E-2</v>
      </c>
      <c r="D605" s="1"/>
    </row>
    <row r="606" spans="1:4" x14ac:dyDescent="0.25">
      <c r="A606" s="25" t="s">
        <v>204</v>
      </c>
      <c r="B606" s="30">
        <f t="shared" si="10"/>
        <v>200</v>
      </c>
      <c r="C606" s="73">
        <f t="shared" si="11"/>
        <v>0.13793103448275862</v>
      </c>
      <c r="D606" s="1"/>
    </row>
    <row r="607" spans="1:4" x14ac:dyDescent="0.25">
      <c r="A607" s="25" t="s">
        <v>111</v>
      </c>
      <c r="B607" s="31">
        <f t="shared" si="10"/>
        <v>360</v>
      </c>
      <c r="C607" s="51">
        <f t="shared" si="11"/>
        <v>0.24827586206896551</v>
      </c>
      <c r="D607" s="1"/>
    </row>
    <row r="608" spans="1:4" x14ac:dyDescent="0.25">
      <c r="A608" s="25" t="s">
        <v>15</v>
      </c>
      <c r="B608" s="30">
        <f t="shared" si="10"/>
        <v>64</v>
      </c>
      <c r="C608" s="73">
        <f t="shared" si="11"/>
        <v>4.4137931034482755E-2</v>
      </c>
      <c r="D608" s="1"/>
    </row>
    <row r="609" spans="1:4" x14ac:dyDescent="0.25">
      <c r="A609" s="25" t="s">
        <v>284</v>
      </c>
      <c r="B609" s="31">
        <f t="shared" si="10"/>
        <v>296</v>
      </c>
      <c r="C609" s="51">
        <f t="shared" si="11"/>
        <v>0.20413793103448277</v>
      </c>
      <c r="D609" s="1"/>
    </row>
    <row r="610" spans="1:4" x14ac:dyDescent="0.25">
      <c r="A610" s="25" t="s">
        <v>27</v>
      </c>
      <c r="B610" s="30">
        <f t="shared" si="10"/>
        <v>118</v>
      </c>
      <c r="C610" s="51">
        <f t="shared" si="11"/>
        <v>8.137931034482758E-2</v>
      </c>
      <c r="D610" s="1"/>
    </row>
    <row r="611" spans="1:4" ht="16.5" thickBot="1" x14ac:dyDescent="0.3">
      <c r="A611" s="25" t="s">
        <v>6</v>
      </c>
      <c r="B611" s="32">
        <f t="shared" si="10"/>
        <v>178</v>
      </c>
      <c r="C611" s="293">
        <f t="shared" si="11"/>
        <v>0.12275862068965518</v>
      </c>
      <c r="D611" s="1"/>
    </row>
    <row r="612" spans="1:4" ht="16.5" thickTop="1" x14ac:dyDescent="0.25">
      <c r="A612" s="20"/>
      <c r="B612" s="264"/>
      <c r="C612" s="31"/>
      <c r="D612" s="1"/>
    </row>
    <row r="613" spans="1:4" x14ac:dyDescent="0.25">
      <c r="A613" s="9" t="s">
        <v>268</v>
      </c>
      <c r="B613" s="264"/>
      <c r="C613" s="31"/>
      <c r="D613" s="1"/>
    </row>
    <row r="614" spans="1:4" x14ac:dyDescent="0.25">
      <c r="A614" s="9" t="s">
        <v>186</v>
      </c>
      <c r="B614" s="188">
        <v>2012</v>
      </c>
      <c r="C614" s="49"/>
      <c r="D614" s="1"/>
    </row>
    <row r="615" spans="1:4" x14ac:dyDescent="0.25">
      <c r="A615" s="25" t="s">
        <v>31</v>
      </c>
      <c r="B615" s="282">
        <f>C563</f>
        <v>150</v>
      </c>
      <c r="C615" s="51">
        <f>B615/$B$622</f>
        <v>5.7692307692307696E-2</v>
      </c>
      <c r="D615" s="1"/>
    </row>
    <row r="616" spans="1:4" x14ac:dyDescent="0.25">
      <c r="A616" s="25" t="s">
        <v>187</v>
      </c>
      <c r="B616" s="31">
        <f t="shared" ref="B616:B633" si="12">C564</f>
        <v>425</v>
      </c>
      <c r="C616" s="51">
        <f t="shared" ref="C616:C621" si="13">B616/$B$622</f>
        <v>0.16346153846153846</v>
      </c>
      <c r="D616" s="1"/>
    </row>
    <row r="617" spans="1:4" x14ac:dyDescent="0.25">
      <c r="A617" s="25" t="s">
        <v>153</v>
      </c>
      <c r="B617" s="30">
        <f t="shared" si="12"/>
        <v>625</v>
      </c>
      <c r="C617" s="51">
        <f t="shared" si="13"/>
        <v>0.24038461538461539</v>
      </c>
      <c r="D617" s="1"/>
    </row>
    <row r="618" spans="1:4" x14ac:dyDescent="0.25">
      <c r="A618" s="25" t="s">
        <v>188</v>
      </c>
      <c r="B618" s="325">
        <f t="shared" si="12"/>
        <v>1200</v>
      </c>
      <c r="C618" s="359">
        <f t="shared" si="13"/>
        <v>0.46153846153846156</v>
      </c>
      <c r="D618" s="1"/>
    </row>
    <row r="619" spans="1:4" x14ac:dyDescent="0.25">
      <c r="A619" s="25" t="s">
        <v>189</v>
      </c>
      <c r="B619" s="50">
        <f t="shared" si="12"/>
        <v>2600</v>
      </c>
      <c r="C619" s="74">
        <f t="shared" si="13"/>
        <v>1</v>
      </c>
      <c r="D619" s="1"/>
    </row>
    <row r="620" spans="1:4" x14ac:dyDescent="0.25">
      <c r="A620" s="25" t="s">
        <v>190</v>
      </c>
      <c r="B620" s="30">
        <f t="shared" si="12"/>
        <v>-1200</v>
      </c>
      <c r="C620" s="51">
        <f t="shared" si="13"/>
        <v>-0.46153846153846156</v>
      </c>
      <c r="D620" s="1"/>
    </row>
    <row r="621" spans="1:4" x14ac:dyDescent="0.25">
      <c r="A621" s="25" t="s">
        <v>191</v>
      </c>
      <c r="B621" s="49">
        <f t="shared" si="12"/>
        <v>1400</v>
      </c>
      <c r="C621" s="292">
        <f t="shared" si="13"/>
        <v>0.53846153846153844</v>
      </c>
      <c r="D621" s="1"/>
    </row>
    <row r="622" spans="1:4" ht="16.5" thickBot="1" x14ac:dyDescent="0.3">
      <c r="A622" s="25" t="s">
        <v>192</v>
      </c>
      <c r="B622" s="32">
        <f t="shared" si="12"/>
        <v>2600</v>
      </c>
      <c r="C622" s="293">
        <f>B622/$B$622</f>
        <v>1</v>
      </c>
      <c r="D622" s="1"/>
    </row>
    <row r="623" spans="1:4" ht="16.5" thickTop="1" x14ac:dyDescent="0.25">
      <c r="A623" s="25"/>
      <c r="B623" s="28"/>
      <c r="C623" s="31"/>
      <c r="D623" s="1"/>
    </row>
    <row r="624" spans="1:4" x14ac:dyDescent="0.25">
      <c r="A624" s="307" t="s">
        <v>193</v>
      </c>
      <c r="B624" s="190">
        <f t="shared" si="12"/>
        <v>2012</v>
      </c>
      <c r="C624" s="49"/>
      <c r="D624" s="1"/>
    </row>
    <row r="625" spans="1:4" x14ac:dyDescent="0.25">
      <c r="A625" s="25" t="s">
        <v>33</v>
      </c>
      <c r="B625" s="18">
        <f t="shared" si="12"/>
        <v>150</v>
      </c>
      <c r="C625" s="51">
        <f>B625/$B$622</f>
        <v>5.7692307692307696E-2</v>
      </c>
      <c r="D625" s="1"/>
    </row>
    <row r="626" spans="1:4" x14ac:dyDescent="0.25">
      <c r="A626" s="25" t="s">
        <v>194</v>
      </c>
      <c r="B626" s="50">
        <f t="shared" si="12"/>
        <v>150</v>
      </c>
      <c r="C626" s="51">
        <f t="shared" ref="C626:C633" si="14">B626/$B$622</f>
        <v>5.7692307692307696E-2</v>
      </c>
      <c r="D626" s="1"/>
    </row>
    <row r="627" spans="1:4" x14ac:dyDescent="0.25">
      <c r="A627" s="25" t="s">
        <v>195</v>
      </c>
      <c r="B627" s="355">
        <f t="shared" si="12"/>
        <v>300</v>
      </c>
      <c r="C627" s="359">
        <f t="shared" si="14"/>
        <v>0.11538461538461539</v>
      </c>
      <c r="D627" s="1"/>
    </row>
    <row r="628" spans="1:4" x14ac:dyDescent="0.25">
      <c r="A628" s="25" t="s">
        <v>196</v>
      </c>
      <c r="B628" s="31">
        <f t="shared" si="12"/>
        <v>600</v>
      </c>
      <c r="C628" s="51">
        <f t="shared" si="14"/>
        <v>0.23076923076923078</v>
      </c>
      <c r="D628" s="1"/>
    </row>
    <row r="629" spans="1:4" x14ac:dyDescent="0.25">
      <c r="A629" s="25" t="s">
        <v>197</v>
      </c>
      <c r="B629" s="31"/>
      <c r="C629" s="51"/>
      <c r="D629" s="1"/>
    </row>
    <row r="630" spans="1:4" x14ac:dyDescent="0.25">
      <c r="A630" s="25" t="s">
        <v>198</v>
      </c>
      <c r="B630" s="31">
        <f t="shared" si="12"/>
        <v>900</v>
      </c>
      <c r="C630" s="51">
        <f t="shared" si="14"/>
        <v>0.34615384615384615</v>
      </c>
      <c r="D630" s="1"/>
    </row>
    <row r="631" spans="1:4" x14ac:dyDescent="0.25">
      <c r="A631" s="25" t="s">
        <v>199</v>
      </c>
      <c r="B631" s="30">
        <f t="shared" si="12"/>
        <v>800</v>
      </c>
      <c r="C631" s="51">
        <f t="shared" si="14"/>
        <v>0.30769230769230771</v>
      </c>
      <c r="D631" s="1"/>
    </row>
    <row r="632" spans="1:4" x14ac:dyDescent="0.25">
      <c r="A632" s="25" t="s">
        <v>200</v>
      </c>
      <c r="B632" s="49">
        <f t="shared" si="12"/>
        <v>1700</v>
      </c>
      <c r="C632" s="292">
        <f t="shared" si="14"/>
        <v>0.65384615384615385</v>
      </c>
      <c r="D632" s="1"/>
    </row>
    <row r="633" spans="1:4" ht="16.5" thickBot="1" x14ac:dyDescent="0.3">
      <c r="A633" s="25" t="s">
        <v>201</v>
      </c>
      <c r="B633" s="32">
        <f t="shared" si="12"/>
        <v>2600</v>
      </c>
      <c r="C633" s="293">
        <f t="shared" si="14"/>
        <v>1</v>
      </c>
      <c r="D633" s="1"/>
    </row>
    <row r="634" spans="1:4" ht="16.5" thickTop="1" x14ac:dyDescent="0.25">
      <c r="A634" s="20"/>
      <c r="B634" s="264"/>
      <c r="C634" s="31"/>
      <c r="D634" s="1"/>
    </row>
    <row r="635" spans="1:4" x14ac:dyDescent="0.25">
      <c r="A635" s="9" t="s">
        <v>84</v>
      </c>
      <c r="B635" s="264"/>
      <c r="C635" s="31"/>
      <c r="D635" s="1"/>
    </row>
    <row r="636" spans="1:4" x14ac:dyDescent="0.25">
      <c r="A636" s="25" t="s">
        <v>85</v>
      </c>
      <c r="B636" s="264"/>
      <c r="C636" s="282">
        <f>B611</f>
        <v>178</v>
      </c>
      <c r="D636" s="1"/>
    </row>
    <row r="637" spans="1:4" x14ac:dyDescent="0.25">
      <c r="A637" s="25" t="s">
        <v>86</v>
      </c>
      <c r="B637" s="264"/>
      <c r="C637" s="267"/>
      <c r="D637" s="1"/>
    </row>
    <row r="638" spans="1:4" x14ac:dyDescent="0.25">
      <c r="A638" s="25" t="s">
        <v>87</v>
      </c>
      <c r="B638" s="264"/>
      <c r="C638" s="283">
        <f>B606</f>
        <v>200</v>
      </c>
      <c r="D638" s="1"/>
    </row>
    <row r="639" spans="1:4" x14ac:dyDescent="0.25">
      <c r="A639" s="25" t="s">
        <v>269</v>
      </c>
      <c r="B639" s="264"/>
      <c r="C639" s="283">
        <f>B564-C564</f>
        <v>25</v>
      </c>
      <c r="D639" s="1"/>
    </row>
    <row r="640" spans="1:4" x14ac:dyDescent="0.25">
      <c r="A640" s="25" t="s">
        <v>89</v>
      </c>
      <c r="B640" s="264"/>
      <c r="C640" s="284">
        <f>B565-C565</f>
        <v>-75</v>
      </c>
      <c r="D640" s="1"/>
    </row>
    <row r="641" spans="1:4" x14ac:dyDescent="0.25">
      <c r="A641" s="25" t="s">
        <v>270</v>
      </c>
      <c r="B641" s="266"/>
      <c r="C641" s="374">
        <f>C573-B573</f>
        <v>-50</v>
      </c>
      <c r="D641" s="1"/>
    </row>
    <row r="642" spans="1:4" x14ac:dyDescent="0.25">
      <c r="A642" s="25" t="s">
        <v>380</v>
      </c>
      <c r="B642" s="266"/>
      <c r="C642" s="18">
        <f>SUM(C636:C641)</f>
        <v>278</v>
      </c>
      <c r="D642" s="1"/>
    </row>
    <row r="643" spans="1:4" x14ac:dyDescent="0.25">
      <c r="A643" s="13"/>
      <c r="B643" s="266"/>
      <c r="C643" s="285"/>
      <c r="D643" s="1"/>
    </row>
    <row r="644" spans="1:4" x14ac:dyDescent="0.25">
      <c r="A644" s="9" t="s">
        <v>92</v>
      </c>
      <c r="B644" s="266"/>
      <c r="C644" s="283"/>
      <c r="D644" s="1"/>
    </row>
    <row r="645" spans="1:4" x14ac:dyDescent="0.25">
      <c r="A645" s="13" t="s">
        <v>93</v>
      </c>
      <c r="B645" s="266"/>
      <c r="C645" s="310">
        <f>B567-C567</f>
        <v>-400</v>
      </c>
      <c r="D645" s="1"/>
    </row>
    <row r="646" spans="1:4" x14ac:dyDescent="0.25">
      <c r="A646" s="13"/>
      <c r="B646" s="266"/>
      <c r="C646" s="286"/>
      <c r="D646" s="1"/>
    </row>
    <row r="647" spans="1:4" x14ac:dyDescent="0.25">
      <c r="A647" s="9" t="s">
        <v>94</v>
      </c>
      <c r="B647" s="266"/>
      <c r="C647" s="286"/>
      <c r="D647" s="1"/>
    </row>
    <row r="648" spans="1:4" x14ac:dyDescent="0.25">
      <c r="A648" s="13" t="s">
        <v>95</v>
      </c>
      <c r="B648" s="266"/>
      <c r="C648" s="310">
        <f>C574-B574</f>
        <v>150</v>
      </c>
      <c r="D648" s="1"/>
    </row>
    <row r="649" spans="1:4" x14ac:dyDescent="0.25">
      <c r="A649" s="13" t="s">
        <v>98</v>
      </c>
      <c r="B649" s="266"/>
      <c r="C649" s="363">
        <f>-(B579-C579)-C593</f>
        <v>-78</v>
      </c>
      <c r="D649" s="1"/>
    </row>
    <row r="650" spans="1:4" x14ac:dyDescent="0.25">
      <c r="A650" s="25" t="s">
        <v>99</v>
      </c>
      <c r="B650" s="264"/>
      <c r="C650" s="310">
        <f>SUM(C648:C649)</f>
        <v>72</v>
      </c>
      <c r="D650" s="1"/>
    </row>
    <row r="651" spans="1:4" x14ac:dyDescent="0.25">
      <c r="A651" s="25"/>
      <c r="B651" s="264"/>
      <c r="C651" s="286"/>
      <c r="D651" s="1"/>
    </row>
    <row r="652" spans="1:4" x14ac:dyDescent="0.25">
      <c r="A652" s="25" t="s">
        <v>100</v>
      </c>
      <c r="B652" s="264"/>
      <c r="C652" s="287">
        <f>C642+C645+C650</f>
        <v>-50</v>
      </c>
      <c r="D652" s="1"/>
    </row>
    <row r="653" spans="1:4" x14ac:dyDescent="0.25">
      <c r="A653" s="25" t="s">
        <v>370</v>
      </c>
      <c r="B653" s="264"/>
      <c r="C653" s="366">
        <f>B563</f>
        <v>200</v>
      </c>
      <c r="D653" s="1"/>
    </row>
    <row r="654" spans="1:4" x14ac:dyDescent="0.25">
      <c r="A654" s="25" t="s">
        <v>369</v>
      </c>
      <c r="B654" s="264"/>
      <c r="C654" s="287">
        <f>SUM(C652:C653)</f>
        <v>150</v>
      </c>
      <c r="D654" s="1"/>
    </row>
    <row r="655" spans="1:4" x14ac:dyDescent="0.25">
      <c r="A655" s="25"/>
      <c r="B655" s="264"/>
      <c r="C655" s="287"/>
      <c r="D655" s="1"/>
    </row>
    <row r="656" spans="1:4" x14ac:dyDescent="0.25">
      <c r="A656" s="269" t="s">
        <v>360</v>
      </c>
      <c r="B656" s="270"/>
      <c r="C656" s="311"/>
      <c r="D656" s="272"/>
    </row>
    <row r="657" spans="1:4" x14ac:dyDescent="0.25">
      <c r="A657" s="13" t="s">
        <v>267</v>
      </c>
      <c r="B657" s="266"/>
      <c r="C657" s="230"/>
      <c r="D657" s="16"/>
    </row>
    <row r="658" spans="1:4" x14ac:dyDescent="0.25">
      <c r="A658" s="9"/>
      <c r="B658" s="265"/>
      <c r="C658" s="11"/>
      <c r="D658" s="12"/>
    </row>
    <row r="659" spans="1:4" x14ac:dyDescent="0.25">
      <c r="A659" s="13" t="s">
        <v>5</v>
      </c>
      <c r="B659" s="265"/>
      <c r="C659" s="11"/>
      <c r="D659" s="16"/>
    </row>
    <row r="660" spans="1:4" x14ac:dyDescent="0.25">
      <c r="A660" s="25" t="s">
        <v>44</v>
      </c>
      <c r="B660" s="312">
        <v>2011</v>
      </c>
      <c r="C660" s="312">
        <v>2012</v>
      </c>
      <c r="D660" s="188" t="s">
        <v>151</v>
      </c>
    </row>
    <row r="661" spans="1:4" x14ac:dyDescent="0.25">
      <c r="A661" s="25" t="s">
        <v>31</v>
      </c>
      <c r="B661" s="282">
        <v>15000</v>
      </c>
      <c r="C661" s="282">
        <v>14000</v>
      </c>
      <c r="D661" s="206">
        <f>C661-B661</f>
        <v>-1000</v>
      </c>
    </row>
    <row r="662" spans="1:4" x14ac:dyDescent="0.25">
      <c r="A662" s="25" t="s">
        <v>272</v>
      </c>
      <c r="B662" s="289">
        <v>6000</v>
      </c>
      <c r="C662" s="289">
        <v>6200</v>
      </c>
      <c r="D662" s="206">
        <f>C662-B662</f>
        <v>200</v>
      </c>
    </row>
    <row r="663" spans="1:4" x14ac:dyDescent="0.25">
      <c r="A663" s="25" t="s">
        <v>273</v>
      </c>
      <c r="B663" s="264">
        <v>42000</v>
      </c>
      <c r="C663" s="267">
        <v>33000</v>
      </c>
      <c r="D663" s="206">
        <f t="shared" ref="D663:D678" si="15">C663-B663</f>
        <v>-9000</v>
      </c>
    </row>
    <row r="664" spans="1:4" x14ac:dyDescent="0.25">
      <c r="A664" s="25" t="s">
        <v>153</v>
      </c>
      <c r="B664" s="264">
        <v>51000</v>
      </c>
      <c r="C664" s="267">
        <v>84000</v>
      </c>
      <c r="D664" s="206">
        <f t="shared" si="15"/>
        <v>33000</v>
      </c>
    </row>
    <row r="665" spans="1:4" x14ac:dyDescent="0.25">
      <c r="A665" s="25" t="s">
        <v>154</v>
      </c>
      <c r="B665" s="265">
        <v>1200</v>
      </c>
      <c r="C665" s="313">
        <v>1100</v>
      </c>
      <c r="D665" s="206">
        <f t="shared" si="15"/>
        <v>-100</v>
      </c>
    </row>
    <row r="666" spans="1:4" x14ac:dyDescent="0.25">
      <c r="A666" s="25" t="s">
        <v>155</v>
      </c>
      <c r="B666" s="264">
        <f>SUM(B661:B665)</f>
        <v>115200</v>
      </c>
      <c r="C666" s="289">
        <f>SUM(C661:C665)</f>
        <v>138300</v>
      </c>
      <c r="D666" s="206">
        <f t="shared" si="15"/>
        <v>23100</v>
      </c>
    </row>
    <row r="667" spans="1:4" x14ac:dyDescent="0.25">
      <c r="A667" s="25" t="s">
        <v>274</v>
      </c>
      <c r="B667" s="264">
        <v>316000</v>
      </c>
      <c r="C667" s="289">
        <v>330000</v>
      </c>
      <c r="D667" s="206">
        <f t="shared" si="15"/>
        <v>14000</v>
      </c>
    </row>
    <row r="668" spans="1:4" x14ac:dyDescent="0.25">
      <c r="A668" s="25" t="s">
        <v>275</v>
      </c>
      <c r="B668" s="264">
        <v>-30000</v>
      </c>
      <c r="C668" s="289">
        <v>-60000</v>
      </c>
      <c r="D668" s="206">
        <f t="shared" si="15"/>
        <v>-30000</v>
      </c>
    </row>
    <row r="669" spans="1:4" ht="16.5" thickBot="1" x14ac:dyDescent="0.3">
      <c r="A669" s="25" t="s">
        <v>157</v>
      </c>
      <c r="B669" s="291">
        <f>SUM(B666:B668)</f>
        <v>401200</v>
      </c>
      <c r="C669" s="291">
        <f>SUM(C666:C668)</f>
        <v>408300</v>
      </c>
      <c r="D669" s="206">
        <f t="shared" si="15"/>
        <v>7100</v>
      </c>
    </row>
    <row r="670" spans="1:4" ht="16.5" thickTop="1" x14ac:dyDescent="0.25">
      <c r="A670" s="25"/>
      <c r="B670" s="264"/>
      <c r="C670" s="31"/>
      <c r="D670" s="1"/>
    </row>
    <row r="671" spans="1:4" x14ac:dyDescent="0.25">
      <c r="A671" s="25"/>
      <c r="B671" s="190">
        <v>2011</v>
      </c>
      <c r="C671" s="190">
        <v>2012</v>
      </c>
      <c r="D671" s="1"/>
    </row>
    <row r="672" spans="1:4" x14ac:dyDescent="0.25">
      <c r="A672" s="25" t="s">
        <v>33</v>
      </c>
      <c r="B672" s="282">
        <v>48000</v>
      </c>
      <c r="C672" s="282">
        <v>57000</v>
      </c>
      <c r="D672" s="206">
        <f t="shared" si="15"/>
        <v>9000</v>
      </c>
    </row>
    <row r="673" spans="1:4" x14ac:dyDescent="0.25">
      <c r="A673" s="25" t="s">
        <v>276</v>
      </c>
      <c r="B673" s="289">
        <v>6000</v>
      </c>
      <c r="C673" s="289">
        <v>5000</v>
      </c>
      <c r="D673" s="206">
        <f t="shared" si="15"/>
        <v>-1000</v>
      </c>
    </row>
    <row r="674" spans="1:4" x14ac:dyDescent="0.25">
      <c r="A674" s="25" t="s">
        <v>277</v>
      </c>
      <c r="B674" s="265">
        <v>15000</v>
      </c>
      <c r="C674" s="313">
        <v>13000</v>
      </c>
      <c r="D674" s="206">
        <f t="shared" si="15"/>
        <v>-2000</v>
      </c>
    </row>
    <row r="675" spans="1:4" x14ac:dyDescent="0.25">
      <c r="A675" s="25" t="s">
        <v>159</v>
      </c>
      <c r="B675" s="264">
        <f>SUM(B672:B674)</f>
        <v>69000</v>
      </c>
      <c r="C675" s="289">
        <f>SUM(C672:C674)</f>
        <v>75000</v>
      </c>
      <c r="D675" s="206">
        <f t="shared" si="15"/>
        <v>6000</v>
      </c>
    </row>
    <row r="676" spans="1:4" x14ac:dyDescent="0.25">
      <c r="A676" s="25" t="s">
        <v>39</v>
      </c>
      <c r="B676" s="264">
        <v>160000</v>
      </c>
      <c r="C676" s="267">
        <v>150000</v>
      </c>
      <c r="D676" s="206">
        <f t="shared" si="15"/>
        <v>-10000</v>
      </c>
    </row>
    <row r="677" spans="1:4" x14ac:dyDescent="0.25">
      <c r="A677" s="25" t="s">
        <v>40</v>
      </c>
      <c r="B677" s="264">
        <v>172200</v>
      </c>
      <c r="C677" s="267">
        <v>183300</v>
      </c>
      <c r="D677" s="206">
        <f t="shared" si="15"/>
        <v>11100</v>
      </c>
    </row>
    <row r="678" spans="1:4" ht="16.5" thickBot="1" x14ac:dyDescent="0.3">
      <c r="A678" s="25" t="s">
        <v>278</v>
      </c>
      <c r="B678" s="291">
        <f>SUM(B675:B677)</f>
        <v>401200</v>
      </c>
      <c r="C678" s="291">
        <f>SUM(C675:C677)</f>
        <v>408300</v>
      </c>
      <c r="D678" s="206">
        <f t="shared" si="15"/>
        <v>7100</v>
      </c>
    </row>
    <row r="679" spans="1:4" ht="18.75" thickTop="1" x14ac:dyDescent="0.4">
      <c r="A679" s="25"/>
      <c r="B679" s="264"/>
      <c r="C679" s="314"/>
      <c r="D679" s="315"/>
    </row>
    <row r="680" spans="1:4" x14ac:dyDescent="0.25">
      <c r="A680" s="25" t="s">
        <v>11</v>
      </c>
      <c r="B680" s="264"/>
      <c r="C680" s="282">
        <v>600000</v>
      </c>
      <c r="D680" s="315"/>
    </row>
    <row r="681" spans="1:4" x14ac:dyDescent="0.25">
      <c r="A681" s="25" t="s">
        <v>12</v>
      </c>
      <c r="B681" s="264"/>
      <c r="C681" s="313">
        <v>460000</v>
      </c>
      <c r="D681" s="315"/>
    </row>
    <row r="682" spans="1:4" x14ac:dyDescent="0.25">
      <c r="A682" s="25" t="s">
        <v>165</v>
      </c>
      <c r="B682" s="264"/>
      <c r="C682" s="267">
        <f>C680-C681</f>
        <v>140000</v>
      </c>
      <c r="D682" s="315"/>
    </row>
    <row r="683" spans="1:4" x14ac:dyDescent="0.25">
      <c r="A683" s="25" t="s">
        <v>279</v>
      </c>
      <c r="B683" s="264"/>
      <c r="C683" s="267"/>
      <c r="D683" s="315"/>
    </row>
    <row r="684" spans="1:4" x14ac:dyDescent="0.25">
      <c r="A684" s="25" t="s">
        <v>280</v>
      </c>
      <c r="B684" s="264">
        <v>30000</v>
      </c>
      <c r="C684" s="267"/>
      <c r="D684" s="315"/>
    </row>
    <row r="685" spans="1:4" x14ac:dyDescent="0.25">
      <c r="A685" s="25" t="s">
        <v>281</v>
      </c>
      <c r="B685" s="264">
        <v>10000</v>
      </c>
      <c r="C685" s="267"/>
      <c r="D685" s="315"/>
    </row>
    <row r="686" spans="1:4" x14ac:dyDescent="0.25">
      <c r="A686" s="25" t="s">
        <v>282</v>
      </c>
      <c r="B686" s="264">
        <v>30000</v>
      </c>
      <c r="C686" s="267"/>
      <c r="D686" s="315"/>
    </row>
    <row r="687" spans="1:4" x14ac:dyDescent="0.25">
      <c r="A687" s="25" t="s">
        <v>283</v>
      </c>
      <c r="B687" s="264"/>
      <c r="C687" s="313">
        <f>SUM(B684:B686)</f>
        <v>70000</v>
      </c>
      <c r="D687" s="315"/>
    </row>
    <row r="688" spans="1:4" x14ac:dyDescent="0.25">
      <c r="A688" s="25" t="s">
        <v>284</v>
      </c>
      <c r="B688" s="264"/>
      <c r="C688" s="283">
        <f>C682-C687</f>
        <v>70000</v>
      </c>
      <c r="D688" s="315"/>
    </row>
    <row r="689" spans="1:4" x14ac:dyDescent="0.25">
      <c r="A689" s="25" t="s">
        <v>285</v>
      </c>
      <c r="B689" s="264"/>
      <c r="C689" s="290">
        <v>27100</v>
      </c>
      <c r="D689" s="315"/>
    </row>
    <row r="690" spans="1:4" x14ac:dyDescent="0.25">
      <c r="A690" s="25" t="s">
        <v>286</v>
      </c>
      <c r="B690" s="264"/>
      <c r="C690" s="31">
        <f>C688-C689</f>
        <v>42900</v>
      </c>
      <c r="D690" s="315"/>
    </row>
    <row r="691" spans="1:4" x14ac:dyDescent="0.25">
      <c r="A691" s="25" t="s">
        <v>287</v>
      </c>
      <c r="B691" s="264"/>
      <c r="C691" s="31">
        <v>31800</v>
      </c>
      <c r="D691" s="315"/>
    </row>
    <row r="692" spans="1:4" ht="16.5" thickBot="1" x14ac:dyDescent="0.3">
      <c r="A692" s="25" t="s">
        <v>288</v>
      </c>
      <c r="B692" s="264"/>
      <c r="C692" s="32">
        <f>C690-C691</f>
        <v>11100</v>
      </c>
      <c r="D692" s="315"/>
    </row>
    <row r="693" spans="1:4" ht="16.5" thickTop="1" x14ac:dyDescent="0.25">
      <c r="A693" s="25"/>
      <c r="B693" s="264"/>
      <c r="C693" s="18"/>
      <c r="D693" s="315"/>
    </row>
    <row r="694" spans="1:4" x14ac:dyDescent="0.25">
      <c r="A694" s="25"/>
      <c r="B694" s="264"/>
      <c r="C694" s="31"/>
      <c r="D694" s="315"/>
    </row>
    <row r="695" spans="1:4" x14ac:dyDescent="0.25">
      <c r="A695" s="20" t="s">
        <v>8</v>
      </c>
      <c r="B695" s="264"/>
      <c r="C695" s="31"/>
      <c r="D695" s="315"/>
    </row>
    <row r="696" spans="1:4" x14ac:dyDescent="0.25">
      <c r="A696" s="280" t="s">
        <v>255</v>
      </c>
      <c r="B696" s="287"/>
      <c r="C696" s="301"/>
      <c r="D696" s="316"/>
    </row>
    <row r="697" spans="1:4" x14ac:dyDescent="0.25">
      <c r="A697" s="280" t="s">
        <v>289</v>
      </c>
      <c r="B697" s="287">
        <f>C666-C675</f>
        <v>63300</v>
      </c>
      <c r="C697" s="301"/>
      <c r="D697" s="316"/>
    </row>
    <row r="698" spans="1:4" x14ac:dyDescent="0.25">
      <c r="A698" s="280" t="s">
        <v>63</v>
      </c>
      <c r="B698" s="317">
        <f>(C675+C676)/C669</f>
        <v>0.5510653930933137</v>
      </c>
      <c r="C698" s="301"/>
      <c r="D698" s="316"/>
    </row>
    <row r="699" spans="1:4" x14ac:dyDescent="0.25">
      <c r="A699" s="280"/>
      <c r="B699" s="287"/>
      <c r="C699" s="301"/>
      <c r="D699" s="316"/>
    </row>
    <row r="700" spans="1:4" x14ac:dyDescent="0.25">
      <c r="A700" s="280" t="s">
        <v>256</v>
      </c>
      <c r="B700" s="287"/>
      <c r="C700" s="301"/>
      <c r="D700" s="316"/>
    </row>
    <row r="701" spans="1:4" x14ac:dyDescent="0.25">
      <c r="A701" s="318" t="s">
        <v>290</v>
      </c>
      <c r="B701" s="319"/>
      <c r="C701" s="319"/>
      <c r="D701" s="316"/>
    </row>
    <row r="702" spans="1:4" x14ac:dyDescent="0.25">
      <c r="A702" s="300" t="s">
        <v>291</v>
      </c>
      <c r="B702" s="273"/>
      <c r="C702" s="287"/>
      <c r="D702" s="316"/>
    </row>
    <row r="703" spans="1:4" x14ac:dyDescent="0.25">
      <c r="A703" s="211" t="s">
        <v>85</v>
      </c>
      <c r="B703" s="273">
        <v>42900</v>
      </c>
      <c r="C703" s="304"/>
      <c r="D703" s="316"/>
    </row>
    <row r="704" spans="1:4" x14ac:dyDescent="0.25">
      <c r="A704" s="211" t="s">
        <v>292</v>
      </c>
      <c r="B704" s="273"/>
      <c r="C704" s="304"/>
      <c r="D704" s="316"/>
    </row>
    <row r="705" spans="1:4" x14ac:dyDescent="0.25">
      <c r="A705" s="211" t="s">
        <v>293</v>
      </c>
      <c r="B705" s="273">
        <v>30000</v>
      </c>
      <c r="C705" s="306"/>
      <c r="D705" s="316"/>
    </row>
    <row r="706" spans="1:4" x14ac:dyDescent="0.25">
      <c r="A706" s="211" t="s">
        <v>294</v>
      </c>
      <c r="B706" s="273">
        <v>-200</v>
      </c>
      <c r="C706" s="306"/>
      <c r="D706" s="316"/>
    </row>
    <row r="707" spans="1:4" x14ac:dyDescent="0.25">
      <c r="A707" s="211" t="s">
        <v>295</v>
      </c>
      <c r="B707" s="273">
        <v>9000</v>
      </c>
      <c r="C707" s="220"/>
      <c r="D707" s="316"/>
    </row>
    <row r="708" spans="1:4" x14ac:dyDescent="0.25">
      <c r="A708" s="211" t="s">
        <v>296</v>
      </c>
      <c r="B708" s="273">
        <f>B665-C665</f>
        <v>100</v>
      </c>
      <c r="C708" s="220"/>
      <c r="D708" s="316"/>
    </row>
    <row r="709" spans="1:4" x14ac:dyDescent="0.25">
      <c r="A709" s="211" t="s">
        <v>297</v>
      </c>
      <c r="B709" s="273">
        <v>-24000</v>
      </c>
      <c r="C709" s="220"/>
      <c r="D709" s="316"/>
    </row>
    <row r="710" spans="1:4" x14ac:dyDescent="0.25">
      <c r="A710" s="211" t="s">
        <v>298</v>
      </c>
      <c r="B710" s="273">
        <v>-1000</v>
      </c>
      <c r="C710" s="304"/>
      <c r="D710" s="316"/>
    </row>
    <row r="711" spans="1:4" x14ac:dyDescent="0.25">
      <c r="A711" s="211" t="s">
        <v>300</v>
      </c>
      <c r="B711" s="273"/>
      <c r="C711" s="320">
        <f>SUM(B703:B710)</f>
        <v>56800</v>
      </c>
      <c r="D711" s="316"/>
    </row>
    <row r="712" spans="1:4" x14ac:dyDescent="0.25">
      <c r="A712" s="211"/>
      <c r="B712" s="273"/>
      <c r="C712" s="287"/>
      <c r="D712" s="316"/>
    </row>
    <row r="713" spans="1:4" x14ac:dyDescent="0.25">
      <c r="A713" s="300" t="s">
        <v>92</v>
      </c>
      <c r="B713" s="273"/>
      <c r="C713" s="304"/>
      <c r="D713" s="316"/>
    </row>
    <row r="714" spans="1:4" x14ac:dyDescent="0.25">
      <c r="A714" s="211" t="s">
        <v>301</v>
      </c>
      <c r="B714" s="275">
        <v>-14000</v>
      </c>
      <c r="C714" s="304"/>
      <c r="D714" s="316"/>
    </row>
    <row r="715" spans="1:4" x14ac:dyDescent="0.25">
      <c r="A715" s="211"/>
      <c r="B715" s="273"/>
      <c r="C715" s="287"/>
      <c r="D715" s="316"/>
    </row>
    <row r="716" spans="1:4" x14ac:dyDescent="0.25">
      <c r="A716" s="211"/>
      <c r="B716" s="273"/>
      <c r="C716" s="321"/>
      <c r="D716" s="316"/>
    </row>
    <row r="717" spans="1:4" x14ac:dyDescent="0.25">
      <c r="A717" s="300" t="s">
        <v>94</v>
      </c>
      <c r="B717" s="273"/>
      <c r="C717" s="321"/>
      <c r="D717" s="316"/>
    </row>
    <row r="718" spans="1:4" x14ac:dyDescent="0.25">
      <c r="A718" s="211" t="s">
        <v>299</v>
      </c>
      <c r="B718" s="273">
        <v>-2000</v>
      </c>
      <c r="C718" s="321"/>
      <c r="D718" s="316"/>
    </row>
    <row r="719" spans="1:4" x14ac:dyDescent="0.25">
      <c r="A719" s="211" t="s">
        <v>302</v>
      </c>
      <c r="B719" s="273">
        <v>-10000</v>
      </c>
      <c r="C719" s="321"/>
      <c r="D719" s="316"/>
    </row>
    <row r="720" spans="1:4" x14ac:dyDescent="0.25">
      <c r="A720" s="280" t="s">
        <v>303</v>
      </c>
      <c r="B720" s="275">
        <v>-31800</v>
      </c>
      <c r="C720" s="40"/>
      <c r="D720" s="316"/>
    </row>
    <row r="721" spans="1:4" x14ac:dyDescent="0.25">
      <c r="A721" s="280" t="s">
        <v>99</v>
      </c>
      <c r="B721" s="278"/>
      <c r="C721" s="351">
        <f>SUM(B718:B720)</f>
        <v>-43800</v>
      </c>
      <c r="D721" s="316"/>
    </row>
    <row r="722" spans="1:4" x14ac:dyDescent="0.25">
      <c r="A722" s="280"/>
      <c r="B722" s="278"/>
      <c r="C722" s="305"/>
      <c r="D722" s="316"/>
    </row>
    <row r="723" spans="1:4" x14ac:dyDescent="0.25">
      <c r="A723" s="280" t="s">
        <v>304</v>
      </c>
      <c r="C723" s="278">
        <f>C711+B714+C721</f>
        <v>-1000</v>
      </c>
      <c r="D723" s="316"/>
    </row>
    <row r="724" spans="1:4" x14ac:dyDescent="0.25">
      <c r="A724" s="280" t="s">
        <v>368</v>
      </c>
      <c r="C724" s="275">
        <v>15000</v>
      </c>
      <c r="D724" s="316"/>
    </row>
    <row r="725" spans="1:4" x14ac:dyDescent="0.25">
      <c r="A725" s="280" t="s">
        <v>369</v>
      </c>
      <c r="C725" s="278">
        <f>C723+C724</f>
        <v>14000</v>
      </c>
      <c r="D725" s="316"/>
    </row>
    <row r="726" spans="1:4" x14ac:dyDescent="0.25">
      <c r="A726" s="322"/>
      <c r="B726" s="323"/>
      <c r="C726" s="18"/>
      <c r="D726" s="316"/>
    </row>
    <row r="727" spans="1:4" x14ac:dyDescent="0.25">
      <c r="A727" s="322" t="s">
        <v>305</v>
      </c>
      <c r="B727" s="323"/>
      <c r="C727" s="18"/>
      <c r="D727" s="316"/>
    </row>
    <row r="728" spans="1:4" x14ac:dyDescent="0.25">
      <c r="A728" s="25" t="s">
        <v>371</v>
      </c>
      <c r="B728" s="323"/>
      <c r="C728" s="18"/>
      <c r="D728" s="316"/>
    </row>
    <row r="729" spans="1:4" x14ac:dyDescent="0.25">
      <c r="A729" s="25" t="s">
        <v>31</v>
      </c>
      <c r="B729" s="324">
        <v>-1000</v>
      </c>
      <c r="C729" s="18"/>
      <c r="D729" s="316"/>
    </row>
    <row r="730" spans="1:4" x14ac:dyDescent="0.25">
      <c r="A730" s="25" t="s">
        <v>272</v>
      </c>
      <c r="B730" s="324">
        <v>200</v>
      </c>
      <c r="C730" s="18"/>
      <c r="D730" s="316"/>
    </row>
    <row r="731" spans="1:4" x14ac:dyDescent="0.25">
      <c r="A731" s="25" t="s">
        <v>273</v>
      </c>
      <c r="B731" s="324">
        <v>-9000</v>
      </c>
      <c r="C731" s="18"/>
      <c r="D731" s="316"/>
    </row>
    <row r="732" spans="1:4" x14ac:dyDescent="0.25">
      <c r="A732" s="25" t="s">
        <v>153</v>
      </c>
      <c r="B732" s="324">
        <v>33000</v>
      </c>
      <c r="C732" s="18"/>
      <c r="D732" s="316"/>
    </row>
    <row r="733" spans="1:4" x14ac:dyDescent="0.25">
      <c r="A733" s="25" t="s">
        <v>154</v>
      </c>
      <c r="B733" s="324">
        <v>-100</v>
      </c>
      <c r="C733" s="18"/>
      <c r="D733" s="316"/>
    </row>
    <row r="734" spans="1:4" x14ac:dyDescent="0.25">
      <c r="A734" s="25" t="s">
        <v>155</v>
      </c>
      <c r="B734" s="324">
        <v>23100</v>
      </c>
      <c r="C734" s="18"/>
      <c r="D734" s="316"/>
    </row>
    <row r="735" spans="1:4" x14ac:dyDescent="0.25">
      <c r="A735" s="25" t="s">
        <v>156</v>
      </c>
      <c r="B735" s="324">
        <v>-16000</v>
      </c>
      <c r="C735" s="18"/>
      <c r="D735" s="316"/>
    </row>
    <row r="736" spans="1:4" x14ac:dyDescent="0.25">
      <c r="A736" s="25" t="s">
        <v>157</v>
      </c>
      <c r="B736" s="324">
        <v>7100</v>
      </c>
      <c r="C736" s="18"/>
      <c r="D736" s="316"/>
    </row>
    <row r="737" spans="1:4" x14ac:dyDescent="0.25">
      <c r="A737" s="25"/>
      <c r="B737" s="324"/>
      <c r="C737" s="18"/>
      <c r="D737" s="316"/>
    </row>
    <row r="738" spans="1:4" x14ac:dyDescent="0.25">
      <c r="A738" s="25" t="s">
        <v>33</v>
      </c>
      <c r="B738" s="324">
        <v>9000</v>
      </c>
      <c r="C738" s="18"/>
      <c r="D738" s="316"/>
    </row>
    <row r="739" spans="1:4" x14ac:dyDescent="0.25">
      <c r="A739" s="25" t="s">
        <v>276</v>
      </c>
      <c r="B739" s="324">
        <v>-1000</v>
      </c>
      <c r="C739" s="18"/>
      <c r="D739" s="316"/>
    </row>
    <row r="740" spans="1:4" x14ac:dyDescent="0.25">
      <c r="A740" s="25" t="s">
        <v>277</v>
      </c>
      <c r="B740" s="324">
        <v>-2000</v>
      </c>
      <c r="C740" s="18"/>
      <c r="D740" s="316"/>
    </row>
    <row r="741" spans="1:4" x14ac:dyDescent="0.25">
      <c r="A741" s="25" t="s">
        <v>159</v>
      </c>
      <c r="B741" s="324">
        <v>6000</v>
      </c>
      <c r="C741" s="18"/>
      <c r="D741" s="316"/>
    </row>
    <row r="742" spans="1:4" x14ac:dyDescent="0.25">
      <c r="A742" s="25" t="s">
        <v>39</v>
      </c>
      <c r="B742" s="324">
        <v>-10000</v>
      </c>
      <c r="C742" s="18"/>
      <c r="D742" s="316"/>
    </row>
    <row r="743" spans="1:4" x14ac:dyDescent="0.25">
      <c r="A743" s="25" t="s">
        <v>40</v>
      </c>
      <c r="B743" s="324">
        <v>11100</v>
      </c>
      <c r="C743" s="18"/>
      <c r="D743" s="316"/>
    </row>
    <row r="744" spans="1:4" x14ac:dyDescent="0.25">
      <c r="A744" s="25" t="s">
        <v>278</v>
      </c>
      <c r="B744" s="324">
        <v>7100</v>
      </c>
      <c r="C744" s="18"/>
      <c r="D744" s="316"/>
    </row>
    <row r="745" spans="1:4" x14ac:dyDescent="0.25">
      <c r="A745" s="211"/>
      <c r="B745" s="273"/>
      <c r="C745" s="229"/>
      <c r="D745" s="57"/>
    </row>
    <row r="746" spans="1:4" x14ac:dyDescent="0.25">
      <c r="A746" s="269" t="s">
        <v>361</v>
      </c>
      <c r="B746" s="263"/>
      <c r="C746" s="4"/>
      <c r="D746" s="5"/>
    </row>
    <row r="747" spans="1:4" x14ac:dyDescent="0.25">
      <c r="A747" s="13" t="s">
        <v>336</v>
      </c>
      <c r="B747" s="266"/>
      <c r="C747" s="230"/>
      <c r="D747" s="16"/>
    </row>
    <row r="748" spans="1:4" x14ac:dyDescent="0.25">
      <c r="A748" s="9"/>
      <c r="B748" s="265"/>
      <c r="C748" s="11"/>
      <c r="D748" s="12"/>
    </row>
    <row r="749" spans="1:4" x14ac:dyDescent="0.25">
      <c r="A749" s="332"/>
      <c r="B749" s="333"/>
      <c r="C749" s="188"/>
      <c r="D749" s="5"/>
    </row>
    <row r="750" spans="1:4" x14ac:dyDescent="0.25">
      <c r="A750" s="237" t="s">
        <v>11</v>
      </c>
      <c r="B750" s="283"/>
      <c r="C750" s="334">
        <v>3000000</v>
      </c>
      <c r="D750" s="1"/>
    </row>
    <row r="751" spans="1:4" x14ac:dyDescent="0.25">
      <c r="A751" s="237" t="s">
        <v>337</v>
      </c>
      <c r="B751" s="283"/>
      <c r="C751" s="265">
        <v>-2100000</v>
      </c>
      <c r="D751" s="1"/>
    </row>
    <row r="752" spans="1:4" x14ac:dyDescent="0.25">
      <c r="A752" s="237" t="s">
        <v>240</v>
      </c>
      <c r="B752" s="283"/>
      <c r="C752" s="334">
        <f>SUM(C750:C751)</f>
        <v>900000</v>
      </c>
      <c r="D752" s="1"/>
    </row>
    <row r="753" spans="1:4" x14ac:dyDescent="0.25">
      <c r="A753" s="237" t="s">
        <v>338</v>
      </c>
      <c r="B753" s="283"/>
      <c r="C753" s="50"/>
      <c r="D753" s="1"/>
    </row>
    <row r="754" spans="1:4" x14ac:dyDescent="0.25">
      <c r="A754" s="237" t="s">
        <v>339</v>
      </c>
      <c r="B754" s="1"/>
      <c r="C754" s="313">
        <v>-400000</v>
      </c>
      <c r="D754" s="1"/>
    </row>
    <row r="755" spans="1:4" ht="16.5" thickBot="1" x14ac:dyDescent="0.3">
      <c r="A755" s="237" t="s">
        <v>340</v>
      </c>
      <c r="B755" s="283"/>
      <c r="C755" s="335">
        <f>SUM(C752:C754)</f>
        <v>500000</v>
      </c>
      <c r="D755" s="1"/>
    </row>
    <row r="756" spans="1:4" ht="16.5" thickTop="1" x14ac:dyDescent="0.25">
      <c r="A756" s="237" t="s">
        <v>341</v>
      </c>
      <c r="B756" s="283"/>
      <c r="C756" s="50"/>
      <c r="D756" s="1"/>
    </row>
    <row r="757" spans="1:4" x14ac:dyDescent="0.25">
      <c r="A757" s="239" t="s">
        <v>342</v>
      </c>
      <c r="B757" s="336" t="s">
        <v>343</v>
      </c>
      <c r="C757" s="241" t="s">
        <v>167</v>
      </c>
      <c r="D757" s="1"/>
    </row>
    <row r="758" spans="1:4" x14ac:dyDescent="0.25">
      <c r="A758" s="337">
        <v>0.15</v>
      </c>
      <c r="B758" s="334">
        <v>50000</v>
      </c>
      <c r="C758" s="334">
        <f>B758*A758</f>
        <v>7500</v>
      </c>
      <c r="D758" s="1"/>
    </row>
    <row r="759" spans="1:4" x14ac:dyDescent="0.25">
      <c r="A759" s="337">
        <v>0.25</v>
      </c>
      <c r="B759" s="283">
        <v>25000</v>
      </c>
      <c r="C759" s="50">
        <f>B759*A759</f>
        <v>6250</v>
      </c>
      <c r="D759" s="1"/>
    </row>
    <row r="760" spans="1:4" x14ac:dyDescent="0.25">
      <c r="A760" s="337">
        <v>0.34</v>
      </c>
      <c r="B760" s="313">
        <f>C755-75000</f>
        <v>425000</v>
      </c>
      <c r="C760" s="30">
        <f>B760*A760</f>
        <v>144500</v>
      </c>
      <c r="D760" s="1"/>
    </row>
    <row r="761" spans="1:4" x14ac:dyDescent="0.25">
      <c r="A761" s="237"/>
      <c r="B761" s="331">
        <f>SUM(B758:B760)</f>
        <v>500000</v>
      </c>
      <c r="C761" s="234">
        <f>SUM(C758:C760)</f>
        <v>158250</v>
      </c>
      <c r="D761" s="1"/>
    </row>
    <row r="762" spans="1:4" x14ac:dyDescent="0.25">
      <c r="A762" s="237"/>
      <c r="B762" s="331"/>
      <c r="C762" s="234"/>
      <c r="D762" s="1"/>
    </row>
    <row r="763" spans="1:4" x14ac:dyDescent="0.25">
      <c r="A763" s="338" t="s">
        <v>376</v>
      </c>
      <c r="B763" s="331"/>
      <c r="C763" s="1"/>
      <c r="D763" s="1"/>
    </row>
    <row r="764" spans="1:4" x14ac:dyDescent="0.25">
      <c r="A764" s="338">
        <v>0.05</v>
      </c>
      <c r="B764" s="283"/>
      <c r="C764" s="265">
        <f>A764*235000</f>
        <v>11750</v>
      </c>
      <c r="D764" s="1"/>
    </row>
    <row r="765" spans="1:4" ht="16.5" thickBot="1" x14ac:dyDescent="0.3">
      <c r="A765" s="237" t="s">
        <v>345</v>
      </c>
      <c r="B765" s="283"/>
      <c r="C765" s="339">
        <f>SUM(C761:C764)</f>
        <v>170000</v>
      </c>
      <c r="D765" s="1"/>
    </row>
    <row r="766" spans="1:4" ht="16.5" thickTop="1" x14ac:dyDescent="0.25">
      <c r="A766" s="237"/>
      <c r="B766" s="283"/>
      <c r="C766" s="50"/>
      <c r="D766" s="1"/>
    </row>
    <row r="767" spans="1:4" x14ac:dyDescent="0.25">
      <c r="A767" s="269" t="s">
        <v>362</v>
      </c>
      <c r="B767" s="263"/>
      <c r="C767" s="4"/>
      <c r="D767" s="5"/>
    </row>
    <row r="768" spans="1:4" x14ac:dyDescent="0.25">
      <c r="A768" s="13" t="s">
        <v>336</v>
      </c>
      <c r="B768" s="266"/>
      <c r="C768" s="230"/>
      <c r="D768" s="16"/>
    </row>
    <row r="769" spans="1:4" x14ac:dyDescent="0.25">
      <c r="A769" s="9"/>
      <c r="B769" s="265"/>
      <c r="C769" s="11"/>
      <c r="D769" s="12"/>
    </row>
    <row r="770" spans="1:4" x14ac:dyDescent="0.25">
      <c r="A770" s="340"/>
      <c r="B770" s="341"/>
      <c r="C770" s="49"/>
      <c r="D770" s="1"/>
    </row>
    <row r="771" spans="1:4" x14ac:dyDescent="0.25">
      <c r="A771" s="244" t="s">
        <v>11</v>
      </c>
      <c r="B771" s="283"/>
      <c r="C771" s="334">
        <v>5000000</v>
      </c>
      <c r="D771" s="1"/>
    </row>
    <row r="772" spans="1:4" x14ac:dyDescent="0.25">
      <c r="A772" s="244" t="s">
        <v>346</v>
      </c>
      <c r="B772" s="283"/>
      <c r="C772" s="30">
        <v>-2000000</v>
      </c>
      <c r="D772" s="1"/>
    </row>
    <row r="773" spans="1:4" x14ac:dyDescent="0.25">
      <c r="A773" s="244" t="s">
        <v>20</v>
      </c>
      <c r="B773" s="283"/>
      <c r="C773" s="334">
        <f>C771+C772</f>
        <v>3000000</v>
      </c>
      <c r="D773" s="1"/>
    </row>
    <row r="774" spans="1:4" x14ac:dyDescent="0.25">
      <c r="A774" s="244" t="s">
        <v>347</v>
      </c>
      <c r="B774" s="283"/>
      <c r="C774" s="30">
        <v>-1000000</v>
      </c>
      <c r="D774" s="1"/>
    </row>
    <row r="775" spans="1:4" x14ac:dyDescent="0.25">
      <c r="A775" s="244" t="s">
        <v>240</v>
      </c>
      <c r="B775" s="283"/>
      <c r="C775" s="334">
        <f>C773+C774</f>
        <v>2000000</v>
      </c>
      <c r="D775" s="1"/>
    </row>
    <row r="776" spans="1:4" x14ac:dyDescent="0.25">
      <c r="A776" s="244" t="s">
        <v>338</v>
      </c>
      <c r="B776" s="283"/>
      <c r="C776" s="50"/>
      <c r="D776" s="1"/>
    </row>
    <row r="777" spans="1:4" x14ac:dyDescent="0.25">
      <c r="A777" s="244" t="s">
        <v>348</v>
      </c>
      <c r="B777" s="334">
        <v>20000</v>
      </c>
      <c r="C777" s="50"/>
      <c r="D777" s="1"/>
    </row>
    <row r="778" spans="1:4" x14ac:dyDescent="0.25">
      <c r="A778" s="244" t="s">
        <v>339</v>
      </c>
      <c r="B778" s="313">
        <v>-100000</v>
      </c>
      <c r="C778" s="30">
        <f>SUM(B777:B778)</f>
        <v>-80000</v>
      </c>
      <c r="D778" s="1"/>
    </row>
    <row r="779" spans="1:4" ht="16.5" thickBot="1" x14ac:dyDescent="0.3">
      <c r="A779" s="244" t="s">
        <v>349</v>
      </c>
      <c r="B779" s="283"/>
      <c r="C779" s="339">
        <f>SUM(C775:C778)</f>
        <v>1920000</v>
      </c>
      <c r="D779" s="209"/>
    </row>
    <row r="780" spans="1:4" ht="16.5" thickTop="1" x14ac:dyDescent="0.25">
      <c r="A780" s="244" t="s">
        <v>350</v>
      </c>
      <c r="B780" s="283"/>
      <c r="C780" s="50"/>
      <c r="D780" s="1"/>
    </row>
    <row r="781" spans="1:4" x14ac:dyDescent="0.25">
      <c r="A781" s="239" t="s">
        <v>342</v>
      </c>
      <c r="B781" s="336" t="s">
        <v>343</v>
      </c>
      <c r="C781" s="241" t="s">
        <v>167</v>
      </c>
      <c r="D781" s="1"/>
    </row>
    <row r="782" spans="1:4" x14ac:dyDescent="0.25">
      <c r="A782" s="337">
        <v>0.15</v>
      </c>
      <c r="B782" s="334">
        <v>50000</v>
      </c>
      <c r="C782" s="334">
        <f>B782*A782</f>
        <v>7500</v>
      </c>
      <c r="D782" s="1"/>
    </row>
    <row r="783" spans="1:4" x14ac:dyDescent="0.25">
      <c r="A783" s="337">
        <v>0.25</v>
      </c>
      <c r="B783" s="283">
        <v>25000</v>
      </c>
      <c r="C783" s="50">
        <f>B783*A783</f>
        <v>6250</v>
      </c>
      <c r="D783" s="1"/>
    </row>
    <row r="784" spans="1:4" x14ac:dyDescent="0.25">
      <c r="A784" s="337">
        <v>0.34</v>
      </c>
      <c r="B784" s="313">
        <f>C779-75000</f>
        <v>1845000</v>
      </c>
      <c r="C784" s="30">
        <f>B784*A784</f>
        <v>627300</v>
      </c>
      <c r="D784" s="1"/>
    </row>
    <row r="785" spans="1:4" x14ac:dyDescent="0.25">
      <c r="A785" s="237"/>
      <c r="B785" s="331">
        <f>SUM(B782:B784)</f>
        <v>1920000</v>
      </c>
      <c r="C785" s="234">
        <f>SUM(C782:C784)</f>
        <v>641050</v>
      </c>
      <c r="D785" s="1"/>
    </row>
    <row r="786" spans="1:4" x14ac:dyDescent="0.25">
      <c r="A786" s="237"/>
      <c r="B786" s="331"/>
      <c r="C786" s="234"/>
      <c r="D786" s="1"/>
    </row>
    <row r="787" spans="1:4" x14ac:dyDescent="0.25">
      <c r="A787" s="338" t="s">
        <v>377</v>
      </c>
      <c r="B787" s="331"/>
      <c r="C787" s="1"/>
      <c r="D787" s="1"/>
    </row>
    <row r="788" spans="1:4" x14ac:dyDescent="0.25">
      <c r="A788" s="338">
        <v>0.05</v>
      </c>
      <c r="B788" s="283"/>
      <c r="C788" s="265">
        <f>A788*235000</f>
        <v>11750</v>
      </c>
      <c r="D788" s="1"/>
    </row>
    <row r="789" spans="1:4" ht="16.5" thickBot="1" x14ac:dyDescent="0.3">
      <c r="A789" s="237" t="s">
        <v>345</v>
      </c>
      <c r="B789" s="283"/>
      <c r="C789" s="339">
        <f>SUM(C785:C788)</f>
        <v>652800</v>
      </c>
      <c r="D789" s="1"/>
    </row>
    <row r="790" spans="1:4" ht="16.5" thickTop="1" x14ac:dyDescent="0.25">
      <c r="A790" s="237"/>
      <c r="B790" s="283"/>
      <c r="C790" s="342"/>
      <c r="D790" s="1"/>
    </row>
    <row r="791" spans="1:4" x14ac:dyDescent="0.25">
      <c r="A791" s="343" t="s">
        <v>363</v>
      </c>
      <c r="B791" s="263"/>
      <c r="C791" s="4"/>
      <c r="D791" s="5"/>
    </row>
    <row r="792" spans="1:4" x14ac:dyDescent="0.25">
      <c r="A792" s="13" t="s">
        <v>336</v>
      </c>
      <c r="B792" s="266"/>
      <c r="C792" s="230"/>
      <c r="D792" s="16"/>
    </row>
    <row r="793" spans="1:4" x14ac:dyDescent="0.25">
      <c r="A793" s="9"/>
      <c r="B793" s="265"/>
      <c r="C793" s="11"/>
      <c r="D793" s="12"/>
    </row>
    <row r="794" spans="1:4" x14ac:dyDescent="0.25">
      <c r="A794" s="340"/>
      <c r="B794" s="341"/>
      <c r="C794" s="49"/>
      <c r="D794" s="1"/>
    </row>
    <row r="795" spans="1:4" x14ac:dyDescent="0.25">
      <c r="A795" s="237" t="s">
        <v>11</v>
      </c>
      <c r="B795" s="283"/>
      <c r="C795" s="334">
        <v>3000000</v>
      </c>
      <c r="D795" s="1"/>
    </row>
    <row r="796" spans="1:4" x14ac:dyDescent="0.25">
      <c r="A796" s="237" t="s">
        <v>346</v>
      </c>
      <c r="B796" s="283"/>
      <c r="C796" s="30">
        <v>-2000000</v>
      </c>
      <c r="D796" s="1"/>
    </row>
    <row r="797" spans="1:4" x14ac:dyDescent="0.25">
      <c r="A797" s="237" t="s">
        <v>352</v>
      </c>
      <c r="B797" s="283"/>
      <c r="C797" s="334">
        <f>C795+C796</f>
        <v>1000000</v>
      </c>
      <c r="D797" s="1"/>
    </row>
    <row r="798" spans="1:4" x14ac:dyDescent="0.25">
      <c r="A798" s="237" t="s">
        <v>347</v>
      </c>
      <c r="B798" s="283"/>
      <c r="C798" s="50"/>
      <c r="D798" s="1"/>
    </row>
    <row r="799" spans="1:4" x14ac:dyDescent="0.25">
      <c r="A799" s="237" t="s">
        <v>353</v>
      </c>
      <c r="B799" s="283"/>
      <c r="C799" s="50">
        <v>-400000</v>
      </c>
      <c r="D799" s="1"/>
    </row>
    <row r="800" spans="1:4" x14ac:dyDescent="0.25">
      <c r="A800" s="237" t="s">
        <v>87</v>
      </c>
      <c r="B800" s="283"/>
      <c r="C800" s="30">
        <v>-100000</v>
      </c>
      <c r="D800" s="1"/>
    </row>
    <row r="801" spans="1:5" x14ac:dyDescent="0.25">
      <c r="A801" s="237" t="s">
        <v>240</v>
      </c>
      <c r="B801" s="283"/>
      <c r="C801" s="334">
        <f>SUM(C797:C800)</f>
        <v>500000</v>
      </c>
      <c r="D801" s="1"/>
    </row>
    <row r="802" spans="1:5" x14ac:dyDescent="0.25">
      <c r="A802" s="237" t="s">
        <v>338</v>
      </c>
      <c r="B802" s="283"/>
      <c r="C802" s="50"/>
      <c r="D802" s="1"/>
    </row>
    <row r="803" spans="1:5" x14ac:dyDescent="0.25">
      <c r="A803" s="237" t="s">
        <v>339</v>
      </c>
      <c r="B803" s="1"/>
      <c r="C803" s="283">
        <v>-150000</v>
      </c>
      <c r="D803" s="1"/>
    </row>
    <row r="804" spans="1:5" ht="16.5" thickBot="1" x14ac:dyDescent="0.3">
      <c r="A804" s="237" t="s">
        <v>340</v>
      </c>
      <c r="B804" s="283"/>
      <c r="C804" s="339">
        <f>SUM(C801:C803)</f>
        <v>350000</v>
      </c>
      <c r="D804" s="1"/>
    </row>
    <row r="805" spans="1:5" ht="16.5" thickTop="1" x14ac:dyDescent="0.25">
      <c r="A805" s="237" t="s">
        <v>350</v>
      </c>
      <c r="B805" s="283"/>
      <c r="C805" s="234"/>
      <c r="D805" s="1"/>
    </row>
    <row r="806" spans="1:5" x14ac:dyDescent="0.25">
      <c r="A806" s="239" t="s">
        <v>342</v>
      </c>
      <c r="B806" s="336" t="s">
        <v>343</v>
      </c>
      <c r="C806" s="241" t="s">
        <v>167</v>
      </c>
      <c r="D806" s="1"/>
    </row>
    <row r="807" spans="1:5" x14ac:dyDescent="0.25">
      <c r="A807" s="337">
        <v>0.15</v>
      </c>
      <c r="B807" s="334">
        <v>50000</v>
      </c>
      <c r="C807" s="334">
        <f>B807*A807</f>
        <v>7500</v>
      </c>
      <c r="D807" s="1"/>
    </row>
    <row r="808" spans="1:5" x14ac:dyDescent="0.25">
      <c r="A808" s="337">
        <v>0.25</v>
      </c>
      <c r="B808" s="283">
        <v>25000</v>
      </c>
      <c r="C808" s="50">
        <f>B808*A808</f>
        <v>6250</v>
      </c>
      <c r="D808" s="1"/>
    </row>
    <row r="809" spans="1:5" x14ac:dyDescent="0.25">
      <c r="A809" s="337">
        <v>0.34</v>
      </c>
      <c r="B809" s="313">
        <f>C804-75000</f>
        <v>275000</v>
      </c>
      <c r="C809" s="30">
        <f>B809*A809</f>
        <v>93500</v>
      </c>
      <c r="D809" s="1"/>
    </row>
    <row r="810" spans="1:5" x14ac:dyDescent="0.25">
      <c r="A810" s="237"/>
      <c r="B810" s="331">
        <f>SUM(B807:B809)</f>
        <v>350000</v>
      </c>
      <c r="C810" s="234">
        <f>SUM(C807:C809)</f>
        <v>107250</v>
      </c>
      <c r="D810" s="1"/>
    </row>
    <row r="811" spans="1:5" x14ac:dyDescent="0.25">
      <c r="A811" s="338" t="s">
        <v>344</v>
      </c>
      <c r="B811" s="331"/>
      <c r="C811" s="1"/>
      <c r="D811" s="1"/>
    </row>
    <row r="812" spans="1:5" x14ac:dyDescent="0.25">
      <c r="A812" s="338">
        <v>0.05</v>
      </c>
      <c r="B812" s="283"/>
      <c r="C812" s="265">
        <f>A812*235000</f>
        <v>11750</v>
      </c>
      <c r="D812" s="1"/>
    </row>
    <row r="813" spans="1:5" ht="16.5" thickBot="1" x14ac:dyDescent="0.3">
      <c r="A813" s="237" t="s">
        <v>345</v>
      </c>
      <c r="B813" s="283"/>
      <c r="C813" s="339">
        <f>SUM(C810:C812)</f>
        <v>119000</v>
      </c>
      <c r="D813" s="1"/>
    </row>
    <row r="814" spans="1:5" ht="17.25" thickTop="1" thickBot="1" x14ac:dyDescent="0.3">
      <c r="A814" s="237"/>
      <c r="B814" s="283"/>
      <c r="C814" s="234"/>
      <c r="D814" s="1"/>
    </row>
    <row r="815" spans="1:5" ht="16.5" thickBot="1" x14ac:dyDescent="0.3">
      <c r="A815" s="75" t="s">
        <v>102</v>
      </c>
      <c r="B815" s="76"/>
      <c r="C815" s="77"/>
      <c r="D815" s="78"/>
      <c r="E815" s="79"/>
    </row>
    <row r="816" spans="1:5" x14ac:dyDescent="0.25">
      <c r="A816" s="13"/>
      <c r="B816" s="50"/>
      <c r="C816" s="74"/>
      <c r="D816" s="16"/>
      <c r="E816" s="1"/>
    </row>
    <row r="817" spans="1:5" x14ac:dyDescent="0.25">
      <c r="A817" s="1" t="s">
        <v>103</v>
      </c>
      <c r="B817" s="1"/>
      <c r="C817" s="1"/>
      <c r="D817" s="1"/>
      <c r="E817" s="1"/>
    </row>
    <row r="818" spans="1:5" ht="16.5" thickBot="1" x14ac:dyDescent="0.3">
      <c r="A818" s="1"/>
      <c r="B818" s="1"/>
      <c r="C818" s="1"/>
      <c r="D818" s="1"/>
      <c r="E818" s="1"/>
    </row>
    <row r="819" spans="1:5" ht="16.5" thickBot="1" x14ac:dyDescent="0.3">
      <c r="A819" s="382" t="s">
        <v>104</v>
      </c>
      <c r="B819" s="1"/>
      <c r="C819" s="1"/>
      <c r="D819" s="1"/>
      <c r="E819" s="1"/>
    </row>
    <row r="820" spans="1:5" x14ac:dyDescent="0.25">
      <c r="A820" s="82"/>
      <c r="B820" s="83" t="s">
        <v>105</v>
      </c>
      <c r="C820" s="83">
        <v>2010</v>
      </c>
      <c r="D820" s="83" t="s">
        <v>105</v>
      </c>
      <c r="E820" s="83">
        <v>2010</v>
      </c>
    </row>
    <row r="821" spans="1:5" x14ac:dyDescent="0.25">
      <c r="A821" s="84" t="s">
        <v>11</v>
      </c>
      <c r="B821" s="85">
        <v>25388</v>
      </c>
      <c r="C821" s="85">
        <v>26888</v>
      </c>
      <c r="D821" s="53">
        <f t="shared" ref="D821:D833" si="16">B821/$B$821</f>
        <v>1</v>
      </c>
      <c r="E821" s="53">
        <f t="shared" ref="E821:E833" si="17">C821/$C$821</f>
        <v>1</v>
      </c>
    </row>
    <row r="822" spans="1:5" ht="16.5" thickBot="1" x14ac:dyDescent="0.3">
      <c r="A822" s="84" t="s">
        <v>12</v>
      </c>
      <c r="B822" s="87">
        <v>14235</v>
      </c>
      <c r="C822" s="87">
        <v>15023</v>
      </c>
      <c r="D822" s="53">
        <f t="shared" si="16"/>
        <v>0.56069796754372148</v>
      </c>
      <c r="E822" s="53">
        <f t="shared" si="17"/>
        <v>0.55872508182088665</v>
      </c>
    </row>
    <row r="823" spans="1:5" ht="16.5" thickBot="1" x14ac:dyDescent="0.3">
      <c r="A823" s="88" t="s">
        <v>106</v>
      </c>
      <c r="B823" s="89">
        <f>B821-B822</f>
        <v>11153</v>
      </c>
      <c r="C823" s="89">
        <f>C821-C822</f>
        <v>11865</v>
      </c>
      <c r="D823" s="383">
        <f t="shared" si="16"/>
        <v>0.43930203245627858</v>
      </c>
      <c r="E823" s="384">
        <f t="shared" si="17"/>
        <v>0.44127491817911335</v>
      </c>
    </row>
    <row r="824" spans="1:5" x14ac:dyDescent="0.25">
      <c r="A824" s="92" t="s">
        <v>107</v>
      </c>
      <c r="B824" s="93">
        <v>6073</v>
      </c>
      <c r="C824" s="93">
        <v>6126</v>
      </c>
      <c r="D824" s="53">
        <f t="shared" si="16"/>
        <v>0.23920749960611312</v>
      </c>
      <c r="E824" s="53">
        <f t="shared" si="17"/>
        <v>0.22783397798274324</v>
      </c>
    </row>
    <row r="825" spans="1:5" x14ac:dyDescent="0.25">
      <c r="A825" s="84" t="s">
        <v>108</v>
      </c>
      <c r="B825" s="87">
        <v>280</v>
      </c>
      <c r="C825" s="87">
        <v>264</v>
      </c>
      <c r="D825" s="53">
        <f t="shared" si="16"/>
        <v>1.1028832519300457E-2</v>
      </c>
      <c r="E825" s="53">
        <f t="shared" si="17"/>
        <v>9.8185063969056831E-3</v>
      </c>
    </row>
    <row r="826" spans="1:5" x14ac:dyDescent="0.25">
      <c r="A826" s="84" t="s">
        <v>109</v>
      </c>
      <c r="B826" s="94">
        <v>330</v>
      </c>
      <c r="C826" s="94">
        <v>47</v>
      </c>
      <c r="D826" s="53">
        <f t="shared" si="16"/>
        <v>1.2998266897746967E-2</v>
      </c>
      <c r="E826" s="53">
        <f t="shared" si="17"/>
        <v>1.7479916691460875E-3</v>
      </c>
    </row>
    <row r="827" spans="1:5" ht="16.5" thickBot="1" x14ac:dyDescent="0.3">
      <c r="A827" s="84" t="s">
        <v>110</v>
      </c>
      <c r="B827" s="87">
        <f>SUM(B824:B826)</f>
        <v>6683</v>
      </c>
      <c r="C827" s="87">
        <f t="shared" ref="C827" si="18">SUM(C824:C826)</f>
        <v>6437</v>
      </c>
      <c r="D827" s="53">
        <f t="shared" si="16"/>
        <v>0.26323459902316054</v>
      </c>
      <c r="E827" s="53">
        <f t="shared" si="17"/>
        <v>0.239400476048795</v>
      </c>
    </row>
    <row r="828" spans="1:5" ht="16.5" thickBot="1" x14ac:dyDescent="0.3">
      <c r="A828" s="88" t="s">
        <v>111</v>
      </c>
      <c r="B828" s="89">
        <f>B823-B824-B825-B826</f>
        <v>4470</v>
      </c>
      <c r="C828" s="89">
        <f>C823-C824-C825-C826</f>
        <v>5428</v>
      </c>
      <c r="D828" s="383">
        <f t="shared" si="16"/>
        <v>0.17606743343311801</v>
      </c>
      <c r="E828" s="384">
        <f t="shared" si="17"/>
        <v>0.20187444213031835</v>
      </c>
    </row>
    <row r="829" spans="1:5" x14ac:dyDescent="0.25">
      <c r="A829" s="84" t="s">
        <v>25</v>
      </c>
      <c r="B829" s="95">
        <v>1166</v>
      </c>
      <c r="C829" s="95">
        <v>1178</v>
      </c>
      <c r="D829" s="53">
        <f t="shared" si="16"/>
        <v>4.5927209705372618E-2</v>
      </c>
      <c r="E829" s="53">
        <f t="shared" si="17"/>
        <v>4.3811365664980659E-2</v>
      </c>
    </row>
    <row r="830" spans="1:5" x14ac:dyDescent="0.25">
      <c r="A830" s="84" t="s">
        <v>112</v>
      </c>
      <c r="B830" s="96">
        <v>-67</v>
      </c>
      <c r="C830" s="96">
        <v>-331</v>
      </c>
      <c r="D830" s="53">
        <f t="shared" si="16"/>
        <v>-2.6390420671183238E-3</v>
      </c>
      <c r="E830" s="53">
        <f t="shared" si="17"/>
        <v>-1.2310324308241595E-2</v>
      </c>
    </row>
    <row r="831" spans="1:5" x14ac:dyDescent="0.25">
      <c r="A831" s="84" t="s">
        <v>113</v>
      </c>
      <c r="B831" s="85">
        <f>B828-B829+B830</f>
        <v>3237</v>
      </c>
      <c r="C831" s="85">
        <f>C828-C829+C830</f>
        <v>3919</v>
      </c>
      <c r="D831" s="53">
        <f t="shared" si="16"/>
        <v>0.12750118166062707</v>
      </c>
      <c r="E831" s="53">
        <f t="shared" si="17"/>
        <v>0.1457527521570961</v>
      </c>
    </row>
    <row r="832" spans="1:5" ht="16.5" thickBot="1" x14ac:dyDescent="0.3">
      <c r="A832" s="84" t="s">
        <v>82</v>
      </c>
      <c r="B832" s="96">
        <v>1153</v>
      </c>
      <c r="C832" s="96">
        <v>1348</v>
      </c>
      <c r="D832" s="53">
        <f t="shared" si="16"/>
        <v>4.5415156766976522E-2</v>
      </c>
      <c r="E832" s="53">
        <f t="shared" si="17"/>
        <v>5.0133888723594165E-2</v>
      </c>
    </row>
    <row r="833" spans="1:5" ht="16.5" thickBot="1" x14ac:dyDescent="0.3">
      <c r="A833" s="88" t="s">
        <v>114</v>
      </c>
      <c r="B833" s="89">
        <f>B831-B832</f>
        <v>2084</v>
      </c>
      <c r="C833" s="89">
        <f>C831-C832</f>
        <v>2571</v>
      </c>
      <c r="D833" s="383">
        <f t="shared" si="16"/>
        <v>8.208602489365055E-2</v>
      </c>
      <c r="E833" s="384">
        <f t="shared" si="17"/>
        <v>9.5618863433501927E-2</v>
      </c>
    </row>
    <row r="834" spans="1:5" ht="16.5" thickBot="1" x14ac:dyDescent="0.3">
      <c r="A834" s="82"/>
      <c r="B834" s="97"/>
      <c r="C834" s="97"/>
      <c r="D834" s="385"/>
      <c r="E834" s="385"/>
    </row>
    <row r="835" spans="1:5" ht="32.25" thickBot="1" x14ac:dyDescent="0.3">
      <c r="A835" s="382"/>
      <c r="B835" s="99" t="s">
        <v>105</v>
      </c>
      <c r="C835" s="100">
        <v>2010</v>
      </c>
      <c r="D835" s="386" t="s">
        <v>115</v>
      </c>
      <c r="E835" s="387" t="s">
        <v>116</v>
      </c>
    </row>
    <row r="836" spans="1:5" x14ac:dyDescent="0.25">
      <c r="A836" s="1" t="s">
        <v>117</v>
      </c>
      <c r="B836" s="388">
        <f>D823</f>
        <v>0.43930203245627858</v>
      </c>
      <c r="C836" s="389">
        <f>E823</f>
        <v>0.44127491817911335</v>
      </c>
      <c r="D836" s="388">
        <f>C836-B836</f>
        <v>1.9728857228347718E-3</v>
      </c>
      <c r="E836" s="390">
        <f>C836/B836-1</f>
        <v>4.4909551449232588E-3</v>
      </c>
    </row>
    <row r="837" spans="1:5" x14ac:dyDescent="0.25">
      <c r="A837" s="1" t="s">
        <v>118</v>
      </c>
      <c r="B837" s="388">
        <f>D828</f>
        <v>0.17606743343311801</v>
      </c>
      <c r="C837" s="389">
        <f>E828</f>
        <v>0.20187444213031835</v>
      </c>
      <c r="D837" s="388">
        <f t="shared" ref="D837:D838" si="19">C837-B837</f>
        <v>2.5807008697200345E-2</v>
      </c>
      <c r="E837" s="390">
        <f>C837/B837-1</f>
        <v>0.14657457199206325</v>
      </c>
    </row>
    <row r="838" spans="1:5" ht="16.5" thickBot="1" x14ac:dyDescent="0.3">
      <c r="A838" s="1" t="s">
        <v>119</v>
      </c>
      <c r="B838" s="391">
        <f>D833</f>
        <v>8.208602489365055E-2</v>
      </c>
      <c r="C838" s="392">
        <f>E833</f>
        <v>9.5618863433501927E-2</v>
      </c>
      <c r="D838" s="391">
        <f t="shared" si="19"/>
        <v>1.3532838539851377E-2</v>
      </c>
      <c r="E838" s="393">
        <f>C838/B838-1</f>
        <v>0.16486166259584767</v>
      </c>
    </row>
    <row r="839" spans="1:5" x14ac:dyDescent="0.25">
      <c r="A839" s="1"/>
      <c r="B839" s="1"/>
      <c r="C839" s="1"/>
      <c r="D839" s="1"/>
      <c r="E839" s="1"/>
    </row>
    <row r="840" spans="1:5" ht="16.5" thickBot="1" x14ac:dyDescent="0.3">
      <c r="A840" s="1"/>
      <c r="B840" s="1"/>
      <c r="C840" s="1"/>
      <c r="D840" s="1"/>
      <c r="E840" s="1"/>
    </row>
    <row r="841" spans="1:5" ht="16.5" thickBot="1" x14ac:dyDescent="0.3">
      <c r="A841" s="382" t="s">
        <v>120</v>
      </c>
      <c r="B841" s="1"/>
      <c r="C841" s="1"/>
      <c r="D841" s="1"/>
      <c r="E841" s="1"/>
    </row>
    <row r="842" spans="1:5" x14ac:dyDescent="0.25">
      <c r="A842" s="1"/>
      <c r="B842" s="83" t="s">
        <v>105</v>
      </c>
      <c r="C842" s="83">
        <v>2010</v>
      </c>
      <c r="D842" s="83" t="s">
        <v>105</v>
      </c>
      <c r="E842" s="109">
        <v>2010</v>
      </c>
    </row>
    <row r="843" spans="1:5" x14ac:dyDescent="0.25">
      <c r="A843" s="1" t="s">
        <v>11</v>
      </c>
      <c r="B843" s="394">
        <v>36149</v>
      </c>
      <c r="C843" s="394">
        <v>38063</v>
      </c>
      <c r="D843" s="29">
        <f t="shared" ref="D843:D852" si="20">B843/$B$843</f>
        <v>1</v>
      </c>
      <c r="E843" s="29">
        <f t="shared" ref="E843:E852" si="21">C843/$C$843</f>
        <v>1</v>
      </c>
    </row>
    <row r="844" spans="1:5" ht="16.5" thickBot="1" x14ac:dyDescent="0.3">
      <c r="A844" s="16" t="s">
        <v>12</v>
      </c>
      <c r="B844" s="395">
        <v>28821</v>
      </c>
      <c r="C844" s="395">
        <v>29624</v>
      </c>
      <c r="D844" s="29">
        <f t="shared" si="20"/>
        <v>0.7972834656560347</v>
      </c>
      <c r="E844" s="29">
        <f t="shared" si="21"/>
        <v>0.77828862675038757</v>
      </c>
    </row>
    <row r="845" spans="1:5" ht="16.5" thickBot="1" x14ac:dyDescent="0.3">
      <c r="A845" s="396" t="s">
        <v>106</v>
      </c>
      <c r="B845" s="397">
        <v>7328</v>
      </c>
      <c r="C845" s="397">
        <v>8439</v>
      </c>
      <c r="D845" s="398">
        <f t="shared" si="20"/>
        <v>0.20271653434396525</v>
      </c>
      <c r="E845" s="399">
        <f t="shared" si="21"/>
        <v>0.22171137324961249</v>
      </c>
    </row>
    <row r="846" spans="1:5" ht="16.5" thickBot="1" x14ac:dyDescent="0.3">
      <c r="A846" s="288" t="s">
        <v>107</v>
      </c>
      <c r="B846" s="395">
        <v>2123</v>
      </c>
      <c r="C846" s="395">
        <v>1983</v>
      </c>
      <c r="D846" s="29">
        <f t="shared" si="20"/>
        <v>5.8729148800796702E-2</v>
      </c>
      <c r="E846" s="29">
        <f t="shared" si="21"/>
        <v>5.209783779523422E-2</v>
      </c>
    </row>
    <row r="847" spans="1:5" ht="16.5" thickBot="1" x14ac:dyDescent="0.3">
      <c r="A847" s="396" t="s">
        <v>111</v>
      </c>
      <c r="B847" s="397">
        <v>5205</v>
      </c>
      <c r="C847" s="397">
        <v>6456</v>
      </c>
      <c r="D847" s="398">
        <f t="shared" si="20"/>
        <v>0.14398738554316856</v>
      </c>
      <c r="E847" s="399">
        <f t="shared" si="21"/>
        <v>0.16961353545437827</v>
      </c>
    </row>
    <row r="848" spans="1:5" x14ac:dyDescent="0.25">
      <c r="A848" s="1" t="s">
        <v>25</v>
      </c>
      <c r="B848" s="315">
        <v>466</v>
      </c>
      <c r="C848" s="315">
        <v>409</v>
      </c>
      <c r="D848" s="29">
        <f t="shared" si="20"/>
        <v>1.2891089656698664E-2</v>
      </c>
      <c r="E848" s="29">
        <f t="shared" si="21"/>
        <v>1.0745343246722539E-2</v>
      </c>
    </row>
    <row r="849" spans="1:5" x14ac:dyDescent="0.25">
      <c r="A849" s="1" t="s">
        <v>112</v>
      </c>
      <c r="B849" s="400">
        <v>919</v>
      </c>
      <c r="C849" s="400">
        <v>580</v>
      </c>
      <c r="D849" s="401">
        <f t="shared" si="20"/>
        <v>2.542255664057097E-2</v>
      </c>
      <c r="E849" s="401">
        <f t="shared" si="21"/>
        <v>1.5237895068701889E-2</v>
      </c>
    </row>
    <row r="850" spans="1:5" x14ac:dyDescent="0.25">
      <c r="A850" s="1" t="s">
        <v>113</v>
      </c>
      <c r="B850" s="394">
        <v>5658</v>
      </c>
      <c r="C850" s="394">
        <v>6627</v>
      </c>
      <c r="D850" s="29">
        <f t="shared" si="20"/>
        <v>0.15651885252704087</v>
      </c>
      <c r="E850" s="29">
        <f t="shared" si="21"/>
        <v>0.17410608727635762</v>
      </c>
    </row>
    <row r="851" spans="1:5" ht="16.5" thickBot="1" x14ac:dyDescent="0.3">
      <c r="A851" s="1" t="s">
        <v>82</v>
      </c>
      <c r="B851" s="209">
        <v>2049</v>
      </c>
      <c r="C851" s="209">
        <v>2314</v>
      </c>
      <c r="D851" s="29">
        <f t="shared" si="20"/>
        <v>5.6682065893938975E-2</v>
      </c>
      <c r="E851" s="29">
        <f t="shared" si="21"/>
        <v>6.0793946877545121E-2</v>
      </c>
    </row>
    <row r="852" spans="1:5" ht="16.5" thickBot="1" x14ac:dyDescent="0.3">
      <c r="A852" s="396" t="s">
        <v>114</v>
      </c>
      <c r="B852" s="397">
        <v>3609</v>
      </c>
      <c r="C852" s="397">
        <v>4313</v>
      </c>
      <c r="D852" s="398">
        <f t="shared" si="20"/>
        <v>9.9836786633101887E-2</v>
      </c>
      <c r="E852" s="399">
        <f t="shared" si="21"/>
        <v>0.11331214039881249</v>
      </c>
    </row>
    <row r="853" spans="1:5" ht="16.5" thickBot="1" x14ac:dyDescent="0.3">
      <c r="A853" s="1"/>
      <c r="B853" s="1"/>
      <c r="C853" s="1"/>
      <c r="D853" s="1"/>
      <c r="E853" s="1"/>
    </row>
    <row r="854" spans="1:5" ht="32.25" thickBot="1" x14ac:dyDescent="0.3">
      <c r="A854" s="382"/>
      <c r="B854" s="123" t="s">
        <v>105</v>
      </c>
      <c r="C854" s="124">
        <v>2010</v>
      </c>
      <c r="D854" s="402" t="s">
        <v>115</v>
      </c>
      <c r="E854" s="403" t="s">
        <v>116</v>
      </c>
    </row>
    <row r="855" spans="1:5" x14ac:dyDescent="0.25">
      <c r="A855" s="404" t="s">
        <v>117</v>
      </c>
      <c r="B855" s="405">
        <f>D845</f>
        <v>0.20271653434396525</v>
      </c>
      <c r="C855" s="406">
        <f>E845</f>
        <v>0.22171137324961249</v>
      </c>
      <c r="D855" s="405">
        <f>C855-B855</f>
        <v>1.8994838905647238E-2</v>
      </c>
      <c r="E855" s="407">
        <f>C855/B855-1</f>
        <v>9.3701478111386738E-2</v>
      </c>
    </row>
    <row r="856" spans="1:5" x14ac:dyDescent="0.25">
      <c r="A856" s="408" t="s">
        <v>118</v>
      </c>
      <c r="B856" s="388">
        <f>D847</f>
        <v>0.14398738554316856</v>
      </c>
      <c r="C856" s="389">
        <f>E847</f>
        <v>0.16961353545437827</v>
      </c>
      <c r="D856" s="388">
        <f t="shared" ref="D856:D857" si="22">C856-B856</f>
        <v>2.5626149911209706E-2</v>
      </c>
      <c r="E856" s="390">
        <f>C856/B856-1</f>
        <v>0.17797496506058019</v>
      </c>
    </row>
    <row r="857" spans="1:5" ht="16.5" thickBot="1" x14ac:dyDescent="0.3">
      <c r="A857" s="409" t="s">
        <v>119</v>
      </c>
      <c r="B857" s="391">
        <f>D852</f>
        <v>9.9836786633101887E-2</v>
      </c>
      <c r="C857" s="392">
        <f>E852</f>
        <v>0.11331214039881249</v>
      </c>
      <c r="D857" s="391">
        <f t="shared" si="22"/>
        <v>1.3475353765710602E-2</v>
      </c>
      <c r="E857" s="393">
        <f>C857/B857-1</f>
        <v>0.13497383299436749</v>
      </c>
    </row>
    <row r="858" spans="1:5" x14ac:dyDescent="0.25">
      <c r="A858" s="1"/>
      <c r="B858" s="1"/>
      <c r="C858" s="1"/>
      <c r="D858" s="1"/>
      <c r="E858" s="1"/>
    </row>
    <row r="859" spans="1:5" x14ac:dyDescent="0.25">
      <c r="A859" s="1" t="s">
        <v>381</v>
      </c>
      <c r="B859" s="1"/>
      <c r="C859" s="1"/>
      <c r="D859" s="1"/>
      <c r="E859" s="1"/>
    </row>
    <row r="860" spans="1:5" ht="16.5" thickBot="1" x14ac:dyDescent="0.3">
      <c r="A860" s="1"/>
      <c r="B860" s="1"/>
      <c r="C860" s="1"/>
      <c r="D860" s="1"/>
      <c r="E860" s="1"/>
    </row>
    <row r="861" spans="1:5" x14ac:dyDescent="0.25">
      <c r="A861" s="410"/>
      <c r="B861" s="453" t="s">
        <v>104</v>
      </c>
      <c r="C861" s="453"/>
      <c r="D861" s="453" t="s">
        <v>120</v>
      </c>
      <c r="E861" s="453"/>
    </row>
    <row r="862" spans="1:5" ht="16.5" thickBot="1" x14ac:dyDescent="0.3">
      <c r="A862" s="411"/>
      <c r="B862" s="412" t="s">
        <v>105</v>
      </c>
      <c r="C862" s="412">
        <v>2010</v>
      </c>
      <c r="D862" s="412" t="s">
        <v>105</v>
      </c>
      <c r="E862" s="412">
        <v>2010</v>
      </c>
    </row>
    <row r="863" spans="1:5" x14ac:dyDescent="0.25">
      <c r="A863" s="413" t="s">
        <v>117</v>
      </c>
      <c r="B863" s="414">
        <f>D823</f>
        <v>0.43930203245627858</v>
      </c>
      <c r="C863" s="415">
        <f>E823</f>
        <v>0.44127491817911335</v>
      </c>
      <c r="D863" s="414">
        <f>D845</f>
        <v>0.20271653434396525</v>
      </c>
      <c r="E863" s="416">
        <f>E845</f>
        <v>0.22171137324961249</v>
      </c>
    </row>
    <row r="864" spans="1:5" x14ac:dyDescent="0.25">
      <c r="A864" s="413" t="s">
        <v>118</v>
      </c>
      <c r="B864" s="414">
        <f>D828</f>
        <v>0.17606743343311801</v>
      </c>
      <c r="C864" s="415">
        <f>E828</f>
        <v>0.20187444213031835</v>
      </c>
      <c r="D864" s="414">
        <f>D847</f>
        <v>0.14398738554316856</v>
      </c>
      <c r="E864" s="416">
        <f>E847</f>
        <v>0.16961353545437827</v>
      </c>
    </row>
    <row r="865" spans="1:5" ht="16.5" thickBot="1" x14ac:dyDescent="0.3">
      <c r="A865" s="411" t="s">
        <v>119</v>
      </c>
      <c r="B865" s="417">
        <f>D833</f>
        <v>8.208602489365055E-2</v>
      </c>
      <c r="C865" s="418">
        <f>E833</f>
        <v>9.5618863433501927E-2</v>
      </c>
      <c r="D865" s="417">
        <f>D852</f>
        <v>9.9836786633101887E-2</v>
      </c>
      <c r="E865" s="419">
        <f>E852</f>
        <v>0.11331214039881249</v>
      </c>
    </row>
    <row r="866" spans="1:5" x14ac:dyDescent="0.25">
      <c r="A866" s="1"/>
      <c r="B866" s="1"/>
      <c r="C866" s="1"/>
      <c r="D866" s="1"/>
      <c r="E866" s="1"/>
    </row>
    <row r="867" spans="1:5" x14ac:dyDescent="0.25">
      <c r="A867" s="1" t="s">
        <v>122</v>
      </c>
      <c r="B867" s="1"/>
      <c r="C867" s="1"/>
      <c r="D867" s="1"/>
      <c r="E867" s="1"/>
    </row>
    <row r="868" spans="1:5" ht="16.5" thickBot="1" x14ac:dyDescent="0.3">
      <c r="A868" s="1"/>
      <c r="B868" s="1"/>
      <c r="C868" s="1"/>
      <c r="D868" s="1"/>
      <c r="E868" s="1"/>
    </row>
    <row r="869" spans="1:5" ht="16.5" thickBot="1" x14ac:dyDescent="0.3">
      <c r="A869" s="404"/>
      <c r="B869" s="454" t="s">
        <v>104</v>
      </c>
      <c r="C869" s="455"/>
      <c r="D869" s="456" t="s">
        <v>120</v>
      </c>
      <c r="E869" s="457"/>
    </row>
    <row r="870" spans="1:5" ht="16.5" thickBot="1" x14ac:dyDescent="0.3">
      <c r="A870" s="409"/>
      <c r="B870" s="420" t="s">
        <v>105</v>
      </c>
      <c r="C870" s="421">
        <v>2010</v>
      </c>
      <c r="D870" s="422" t="s">
        <v>105</v>
      </c>
      <c r="E870" s="423">
        <v>2010</v>
      </c>
    </row>
    <row r="871" spans="1:5" x14ac:dyDescent="0.25">
      <c r="A871" s="404" t="s">
        <v>11</v>
      </c>
      <c r="B871" s="424">
        <f>B821</f>
        <v>25388</v>
      </c>
      <c r="C871" s="425">
        <f>C821</f>
        <v>26888</v>
      </c>
      <c r="D871" s="424">
        <f>B843</f>
        <v>36149</v>
      </c>
      <c r="E871" s="425">
        <f>C843</f>
        <v>38063</v>
      </c>
    </row>
    <row r="872" spans="1:5" x14ac:dyDescent="0.25">
      <c r="A872" s="408" t="s">
        <v>157</v>
      </c>
      <c r="B872" s="426">
        <v>66059</v>
      </c>
      <c r="C872" s="427">
        <v>66524</v>
      </c>
      <c r="D872" s="426">
        <v>63117</v>
      </c>
      <c r="E872" s="427">
        <v>69206</v>
      </c>
    </row>
    <row r="873" spans="1:5" ht="16.5" thickBot="1" x14ac:dyDescent="0.3">
      <c r="A873" s="409" t="s">
        <v>124</v>
      </c>
      <c r="B873" s="428">
        <f>B871/B872</f>
        <v>0.38432310510301398</v>
      </c>
      <c r="C873" s="429">
        <f t="shared" ref="C873:E873" si="23">C871/C872</f>
        <v>0.40418495580542363</v>
      </c>
      <c r="D873" s="428">
        <f>D871/D872</f>
        <v>0.57273000934771934</v>
      </c>
      <c r="E873" s="429">
        <f t="shared" si="23"/>
        <v>0.54999566511574138</v>
      </c>
    </row>
    <row r="874" spans="1:5" x14ac:dyDescent="0.25">
      <c r="A874" s="1"/>
      <c r="B874" s="1"/>
      <c r="C874" s="1"/>
      <c r="D874" s="1"/>
      <c r="E874" s="1"/>
    </row>
    <row r="875" spans="1:5" x14ac:dyDescent="0.25">
      <c r="A875" s="375" t="s">
        <v>378</v>
      </c>
      <c r="B875" s="341"/>
      <c r="C875" s="376"/>
      <c r="D875" s="308"/>
    </row>
    <row r="876" spans="1:5" x14ac:dyDescent="0.25">
      <c r="A876" s="1"/>
      <c r="B876" s="1"/>
      <c r="C876" s="1"/>
      <c r="D876" s="1"/>
      <c r="E876" s="1"/>
    </row>
    <row r="877" spans="1:5" x14ac:dyDescent="0.25">
      <c r="A877" s="13" t="s">
        <v>125</v>
      </c>
      <c r="B877" s="50"/>
      <c r="C877" s="74"/>
      <c r="D877" s="1"/>
      <c r="E877" s="1"/>
    </row>
    <row r="878" spans="1:5" x14ac:dyDescent="0.25">
      <c r="A878" s="9" t="s">
        <v>126</v>
      </c>
      <c r="B878" s="30"/>
      <c r="C878" s="73"/>
      <c r="D878" s="12"/>
      <c r="E878" s="1"/>
    </row>
    <row r="879" spans="1:5" x14ac:dyDescent="0.25">
      <c r="A879" s="13" t="s">
        <v>5</v>
      </c>
      <c r="B879" s="50"/>
      <c r="C879" s="74"/>
      <c r="D879" s="1"/>
      <c r="E879" s="1"/>
    </row>
    <row r="880" spans="1:5" x14ac:dyDescent="0.25">
      <c r="A880" s="17" t="s">
        <v>127</v>
      </c>
      <c r="B880" s="58">
        <v>32</v>
      </c>
      <c r="C880" s="74"/>
      <c r="D880" s="1"/>
      <c r="E880" s="1"/>
    </row>
    <row r="881" spans="1:5" x14ac:dyDescent="0.25">
      <c r="A881" s="17" t="s">
        <v>111</v>
      </c>
      <c r="B881" s="7">
        <v>215</v>
      </c>
      <c r="C881" s="74"/>
      <c r="D881" s="1"/>
      <c r="E881" s="1"/>
    </row>
    <row r="882" spans="1:5" x14ac:dyDescent="0.25">
      <c r="A882" s="17" t="s">
        <v>128</v>
      </c>
      <c r="B882" s="7">
        <v>25</v>
      </c>
      <c r="C882" s="74"/>
      <c r="D882" s="1"/>
      <c r="E882" s="1"/>
    </row>
    <row r="883" spans="1:5" x14ac:dyDescent="0.25">
      <c r="A883" s="17" t="s">
        <v>129</v>
      </c>
      <c r="B883" s="7">
        <v>48</v>
      </c>
      <c r="C883" s="74"/>
      <c r="D883" s="1"/>
      <c r="E883" s="1"/>
    </row>
    <row r="884" spans="1:5" x14ac:dyDescent="0.25">
      <c r="A884" s="17" t="s">
        <v>130</v>
      </c>
      <c r="B884" s="7">
        <v>50</v>
      </c>
      <c r="C884" s="74"/>
      <c r="D884" s="1"/>
      <c r="E884" s="1"/>
    </row>
    <row r="885" spans="1:5" x14ac:dyDescent="0.25">
      <c r="A885" s="17" t="s">
        <v>131</v>
      </c>
      <c r="B885" s="7">
        <v>27</v>
      </c>
      <c r="C885" s="74"/>
      <c r="D885" s="1"/>
      <c r="E885" s="1"/>
    </row>
    <row r="886" spans="1:5" x14ac:dyDescent="0.25">
      <c r="A886" s="17" t="s">
        <v>132</v>
      </c>
      <c r="B886" s="7">
        <v>20</v>
      </c>
      <c r="C886" s="74"/>
      <c r="D886" s="1"/>
      <c r="E886" s="1"/>
    </row>
    <row r="887" spans="1:5" x14ac:dyDescent="0.25">
      <c r="A887" s="17" t="s">
        <v>133</v>
      </c>
      <c r="B887" s="7">
        <v>78</v>
      </c>
      <c r="C887" s="74"/>
      <c r="D887" s="1"/>
      <c r="E887" s="1"/>
    </row>
    <row r="888" spans="1:5" x14ac:dyDescent="0.25">
      <c r="A888" s="17" t="s">
        <v>134</v>
      </c>
      <c r="B888" s="7">
        <v>25</v>
      </c>
      <c r="C888" s="74"/>
      <c r="D888" s="1"/>
      <c r="E888" s="1"/>
    </row>
    <row r="889" spans="1:5" x14ac:dyDescent="0.25">
      <c r="A889" s="17" t="s">
        <v>135</v>
      </c>
      <c r="B889" s="7">
        <v>55</v>
      </c>
      <c r="C889" s="74"/>
      <c r="D889" s="1"/>
      <c r="E889" s="1"/>
    </row>
    <row r="890" spans="1:5" x14ac:dyDescent="0.25">
      <c r="A890" s="17" t="s">
        <v>16</v>
      </c>
      <c r="B890" s="7">
        <v>45</v>
      </c>
      <c r="C890" s="74"/>
      <c r="D890" s="1"/>
      <c r="E890" s="1"/>
    </row>
    <row r="891" spans="1:5" x14ac:dyDescent="0.25">
      <c r="A891" s="13"/>
      <c r="B891" s="50"/>
      <c r="C891" s="74"/>
      <c r="D891" s="1"/>
      <c r="E891" s="1"/>
    </row>
    <row r="892" spans="1:5" x14ac:dyDescent="0.25">
      <c r="A892" s="187" t="s">
        <v>136</v>
      </c>
      <c r="B892" s="50"/>
      <c r="C892" s="74"/>
      <c r="D892" s="1"/>
      <c r="E892" s="1"/>
    </row>
    <row r="893" spans="1:5" x14ac:dyDescent="0.25">
      <c r="A893" s="56"/>
      <c r="B893" s="50"/>
      <c r="C893" s="74"/>
      <c r="D893" s="1"/>
      <c r="E893" s="1"/>
    </row>
    <row r="894" spans="1:5" x14ac:dyDescent="0.25">
      <c r="A894" s="156" t="s">
        <v>137</v>
      </c>
      <c r="B894" s="157">
        <f>B881</f>
        <v>215</v>
      </c>
      <c r="C894" s="74"/>
      <c r="D894" s="1"/>
      <c r="E894" s="1"/>
    </row>
    <row r="895" spans="1:5" x14ac:dyDescent="0.25">
      <c r="A895" s="17" t="s">
        <v>138</v>
      </c>
      <c r="B895" s="430">
        <f>-B890</f>
        <v>-45</v>
      </c>
      <c r="C895" s="74"/>
      <c r="D895" s="1"/>
      <c r="E895" s="1"/>
    </row>
    <row r="896" spans="1:5" x14ac:dyDescent="0.25">
      <c r="A896" s="17" t="s">
        <v>22</v>
      </c>
      <c r="B896" s="431">
        <f>B886</f>
        <v>20</v>
      </c>
      <c r="C896" s="74"/>
      <c r="D896" s="1"/>
      <c r="E896" s="1"/>
    </row>
    <row r="897" spans="1:5" x14ac:dyDescent="0.25">
      <c r="A897" s="17"/>
      <c r="B897" s="432">
        <f>SUM(B894:B896)</f>
        <v>190</v>
      </c>
      <c r="C897" s="74"/>
      <c r="D897" s="1"/>
      <c r="E897" s="1"/>
    </row>
    <row r="898" spans="1:5" x14ac:dyDescent="0.25">
      <c r="A898" s="17" t="s">
        <v>139</v>
      </c>
      <c r="B898" s="25"/>
      <c r="C898" s="74"/>
      <c r="D898" s="1"/>
      <c r="E898" s="1"/>
    </row>
    <row r="899" spans="1:5" x14ac:dyDescent="0.25">
      <c r="A899" s="17" t="s">
        <v>140</v>
      </c>
      <c r="B899" s="433">
        <f>-B880</f>
        <v>-32</v>
      </c>
      <c r="C899" s="74"/>
      <c r="D899" s="1"/>
      <c r="E899" s="1"/>
    </row>
    <row r="900" spans="1:5" x14ac:dyDescent="0.25">
      <c r="A900" s="17" t="s">
        <v>133</v>
      </c>
      <c r="B900" s="430">
        <f>-B887</f>
        <v>-78</v>
      </c>
      <c r="C900" s="74"/>
      <c r="D900" s="1"/>
      <c r="E900" s="1"/>
    </row>
    <row r="901" spans="1:5" x14ac:dyDescent="0.25">
      <c r="A901" s="17" t="s">
        <v>141</v>
      </c>
      <c r="B901" s="430">
        <f>-B888</f>
        <v>-25</v>
      </c>
      <c r="C901" s="74"/>
      <c r="D901" s="1"/>
      <c r="E901" s="1"/>
    </row>
    <row r="902" spans="1:5" x14ac:dyDescent="0.25">
      <c r="A902" s="17" t="s">
        <v>142</v>
      </c>
      <c r="B902" s="431">
        <f>B883</f>
        <v>48</v>
      </c>
      <c r="C902" s="74"/>
      <c r="D902" s="1"/>
      <c r="E902" s="1"/>
    </row>
    <row r="903" spans="1:5" x14ac:dyDescent="0.25">
      <c r="A903" s="17" t="s">
        <v>139</v>
      </c>
      <c r="B903" s="433">
        <f>SUM(B899:B902)</f>
        <v>-87</v>
      </c>
      <c r="C903" s="74"/>
      <c r="D903" s="1"/>
      <c r="E903" s="1"/>
    </row>
    <row r="904" spans="1:5" x14ac:dyDescent="0.25">
      <c r="A904" s="17"/>
      <c r="B904" s="25"/>
      <c r="C904" s="74"/>
      <c r="D904" s="1"/>
      <c r="E904" s="1"/>
    </row>
    <row r="905" spans="1:5" x14ac:dyDescent="0.25">
      <c r="A905" s="17" t="s">
        <v>143</v>
      </c>
      <c r="B905" s="431">
        <f>-B889</f>
        <v>-55</v>
      </c>
      <c r="C905" s="74"/>
      <c r="D905" s="1"/>
      <c r="E905" s="1"/>
    </row>
    <row r="906" spans="1:5" x14ac:dyDescent="0.25">
      <c r="A906" s="17" t="s">
        <v>144</v>
      </c>
      <c r="B906" s="432">
        <f>B897+B903+B905</f>
        <v>48</v>
      </c>
      <c r="C906" s="74"/>
      <c r="D906" s="1"/>
      <c r="E906" s="1"/>
    </row>
    <row r="907" spans="1:5" x14ac:dyDescent="0.25">
      <c r="A907" s="17"/>
      <c r="B907" s="25"/>
      <c r="C907" s="74"/>
      <c r="D907" s="1"/>
      <c r="E907" s="1"/>
    </row>
    <row r="908" spans="1:5" x14ac:dyDescent="0.25">
      <c r="A908" s="434" t="s">
        <v>145</v>
      </c>
      <c r="B908" s="25"/>
      <c r="C908" s="74"/>
      <c r="D908" s="1"/>
      <c r="E908" s="1"/>
    </row>
    <row r="909" spans="1:5" x14ac:dyDescent="0.25">
      <c r="A909" s="17" t="s">
        <v>15</v>
      </c>
      <c r="B909" s="432">
        <f>-B884</f>
        <v>-50</v>
      </c>
      <c r="C909" s="74"/>
      <c r="D909" s="1"/>
      <c r="E909" s="1"/>
    </row>
    <row r="910" spans="1:5" x14ac:dyDescent="0.25">
      <c r="A910" s="17" t="s">
        <v>128</v>
      </c>
      <c r="B910" s="430">
        <f>-B882</f>
        <v>-25</v>
      </c>
      <c r="C910" s="74"/>
      <c r="D910" s="1"/>
      <c r="E910" s="1"/>
    </row>
    <row r="911" spans="1:5" x14ac:dyDescent="0.25">
      <c r="A911" s="17" t="s">
        <v>131</v>
      </c>
      <c r="B911" s="435">
        <v>27</v>
      </c>
      <c r="C911" s="74"/>
      <c r="D911" s="1"/>
      <c r="E911" s="1"/>
    </row>
    <row r="912" spans="1:5" x14ac:dyDescent="0.25">
      <c r="A912" s="17" t="s">
        <v>145</v>
      </c>
      <c r="B912" s="432">
        <f>SUM(B909:B911)</f>
        <v>-48</v>
      </c>
      <c r="C912" s="74"/>
      <c r="D912" s="1"/>
      <c r="E912" s="1"/>
    </row>
    <row r="913" spans="1:5" x14ac:dyDescent="0.25">
      <c r="A913" s="165"/>
      <c r="B913" s="166"/>
      <c r="C913" s="73"/>
      <c r="D913" s="12"/>
      <c r="E913" s="1"/>
    </row>
    <row r="914" spans="1:5" x14ac:dyDescent="0.25">
      <c r="A914" s="13" t="s">
        <v>146</v>
      </c>
      <c r="B914" s="50"/>
      <c r="C914" s="74"/>
      <c r="D914" s="1"/>
      <c r="E914" s="1"/>
    </row>
    <row r="915" spans="1:5" x14ac:dyDescent="0.25">
      <c r="A915" s="9" t="s">
        <v>147</v>
      </c>
      <c r="B915" s="30"/>
      <c r="C915" s="73"/>
      <c r="D915" s="12"/>
      <c r="E915" s="1"/>
    </row>
    <row r="916" spans="1:5" x14ac:dyDescent="0.25">
      <c r="A916" s="156"/>
      <c r="B916" s="167"/>
      <c r="C916" s="74"/>
      <c r="D916" s="1"/>
      <c r="E916" s="1"/>
    </row>
    <row r="917" spans="1:5" x14ac:dyDescent="0.25">
      <c r="A917" s="156" t="s">
        <v>148</v>
      </c>
      <c r="B917" s="167"/>
      <c r="C917" s="74"/>
      <c r="D917" s="1"/>
      <c r="E917" s="1"/>
    </row>
    <row r="918" spans="1:5" x14ac:dyDescent="0.25">
      <c r="A918" s="165"/>
      <c r="B918" s="166"/>
      <c r="C918" s="73"/>
      <c r="D918" s="12"/>
      <c r="E918" s="1"/>
    </row>
    <row r="919" spans="1:5" x14ac:dyDescent="0.25">
      <c r="A919" s="156" t="s">
        <v>149</v>
      </c>
      <c r="B919" s="50"/>
      <c r="C919" s="74"/>
      <c r="D919" s="1"/>
      <c r="E919" s="1"/>
    </row>
    <row r="920" spans="1:5" x14ac:dyDescent="0.25">
      <c r="A920" s="165" t="s">
        <v>150</v>
      </c>
      <c r="B920" s="30"/>
      <c r="C920" s="73"/>
      <c r="D920" s="12"/>
      <c r="E920" s="1"/>
    </row>
    <row r="921" spans="1:5" x14ac:dyDescent="0.25">
      <c r="A921" s="156" t="s">
        <v>5</v>
      </c>
      <c r="B921" s="50"/>
      <c r="C921" s="74"/>
      <c r="D921" s="1"/>
      <c r="E921" s="1"/>
    </row>
    <row r="922" spans="1:5" x14ac:dyDescent="0.25">
      <c r="A922" s="434"/>
      <c r="B922" s="436">
        <v>2011</v>
      </c>
      <c r="C922" s="436">
        <v>2012</v>
      </c>
      <c r="D922" s="436" t="s">
        <v>151</v>
      </c>
      <c r="E922" s="1"/>
    </row>
    <row r="923" spans="1:5" x14ac:dyDescent="0.25">
      <c r="A923" s="17" t="s">
        <v>31</v>
      </c>
      <c r="B923" s="26">
        <v>89000</v>
      </c>
      <c r="C923" s="26">
        <v>100000</v>
      </c>
      <c r="D923" s="26">
        <f>C923-B923</f>
        <v>11000</v>
      </c>
      <c r="E923" s="1"/>
    </row>
    <row r="924" spans="1:5" x14ac:dyDescent="0.25">
      <c r="A924" s="17" t="s">
        <v>152</v>
      </c>
      <c r="B924" s="26">
        <v>64000</v>
      </c>
      <c r="C924" s="26">
        <v>70000</v>
      </c>
      <c r="D924" s="26">
        <f t="shared" ref="D924:D942" si="24">C924-B924</f>
        <v>6000</v>
      </c>
      <c r="E924" s="1"/>
    </row>
    <row r="925" spans="1:5" x14ac:dyDescent="0.25">
      <c r="A925" s="17" t="s">
        <v>153</v>
      </c>
      <c r="B925" s="26">
        <v>112000</v>
      </c>
      <c r="C925" s="26">
        <v>100000</v>
      </c>
      <c r="D925" s="26">
        <f t="shared" si="24"/>
        <v>-12000</v>
      </c>
      <c r="E925" s="1"/>
    </row>
    <row r="926" spans="1:5" x14ac:dyDescent="0.25">
      <c r="A926" s="17" t="s">
        <v>154</v>
      </c>
      <c r="B926" s="437">
        <v>10000</v>
      </c>
      <c r="C926" s="437">
        <v>10000</v>
      </c>
      <c r="D926" s="437">
        <f t="shared" si="24"/>
        <v>0</v>
      </c>
      <c r="E926" s="1"/>
    </row>
    <row r="927" spans="1:5" x14ac:dyDescent="0.25">
      <c r="A927" s="17" t="s">
        <v>155</v>
      </c>
      <c r="B927" s="26">
        <f>SUM(B923:B926)</f>
        <v>275000</v>
      </c>
      <c r="C927" s="26">
        <f>SUM(C923:C926)</f>
        <v>280000</v>
      </c>
      <c r="D927" s="26">
        <f t="shared" si="24"/>
        <v>5000</v>
      </c>
      <c r="E927" s="1"/>
    </row>
    <row r="928" spans="1:5" x14ac:dyDescent="0.25">
      <c r="A928" s="17" t="s">
        <v>36</v>
      </c>
      <c r="B928" s="26">
        <v>238000</v>
      </c>
      <c r="C928" s="26">
        <v>311000</v>
      </c>
      <c r="D928" s="26">
        <f t="shared" si="24"/>
        <v>73000</v>
      </c>
      <c r="E928" s="1"/>
    </row>
    <row r="929" spans="1:5" x14ac:dyDescent="0.25">
      <c r="A929" s="17" t="s">
        <v>38</v>
      </c>
      <c r="B929" s="437">
        <v>-40000</v>
      </c>
      <c r="C929" s="437">
        <v>-66000</v>
      </c>
      <c r="D929" s="437">
        <f t="shared" si="24"/>
        <v>-26000</v>
      </c>
      <c r="E929" s="1"/>
    </row>
    <row r="930" spans="1:5" x14ac:dyDescent="0.25">
      <c r="A930" s="17" t="s">
        <v>156</v>
      </c>
      <c r="B930" s="26">
        <f>B929+B928</f>
        <v>198000</v>
      </c>
      <c r="C930" s="26">
        <f>C929+C928</f>
        <v>245000</v>
      </c>
      <c r="D930" s="26">
        <f t="shared" si="24"/>
        <v>47000</v>
      </c>
      <c r="E930" s="1"/>
    </row>
    <row r="931" spans="1:5" x14ac:dyDescent="0.25">
      <c r="A931" s="17" t="s">
        <v>157</v>
      </c>
      <c r="B931" s="26">
        <f>B930+B927</f>
        <v>473000</v>
      </c>
      <c r="C931" s="26">
        <f>C930+C927</f>
        <v>525000</v>
      </c>
      <c r="D931" s="26">
        <f t="shared" si="24"/>
        <v>52000</v>
      </c>
      <c r="E931" s="1"/>
    </row>
    <row r="932" spans="1:5" x14ac:dyDescent="0.25">
      <c r="A932" s="8"/>
      <c r="B932" s="26"/>
      <c r="C932" s="8"/>
      <c r="D932" s="8"/>
      <c r="E932" s="1"/>
    </row>
    <row r="933" spans="1:5" x14ac:dyDescent="0.25">
      <c r="A933" s="17" t="s">
        <v>33</v>
      </c>
      <c r="B933" s="26">
        <v>85000</v>
      </c>
      <c r="C933" s="26">
        <v>90000</v>
      </c>
      <c r="D933" s="26">
        <f t="shared" si="24"/>
        <v>5000</v>
      </c>
      <c r="E933" s="1"/>
    </row>
    <row r="934" spans="1:5" x14ac:dyDescent="0.25">
      <c r="A934" s="17" t="s">
        <v>158</v>
      </c>
      <c r="B934" s="437">
        <v>68000</v>
      </c>
      <c r="C934" s="437">
        <v>63000</v>
      </c>
      <c r="D934" s="437">
        <f t="shared" si="24"/>
        <v>-5000</v>
      </c>
      <c r="E934" s="1"/>
    </row>
    <row r="935" spans="1:5" x14ac:dyDescent="0.25">
      <c r="A935" s="17" t="s">
        <v>159</v>
      </c>
      <c r="B935" s="26">
        <f>B934+B933</f>
        <v>153000</v>
      </c>
      <c r="C935" s="26">
        <f>C934+C933</f>
        <v>153000</v>
      </c>
      <c r="D935" s="26">
        <f t="shared" si="24"/>
        <v>0</v>
      </c>
      <c r="E935" s="1"/>
    </row>
    <row r="936" spans="1:5" x14ac:dyDescent="0.25">
      <c r="A936" s="17" t="s">
        <v>160</v>
      </c>
      <c r="B936" s="437">
        <v>70000</v>
      </c>
      <c r="C936" s="437">
        <v>0</v>
      </c>
      <c r="D936" s="437">
        <f t="shared" si="24"/>
        <v>-70000</v>
      </c>
      <c r="E936" s="1"/>
    </row>
    <row r="937" spans="1:5" x14ac:dyDescent="0.25">
      <c r="A937" s="17" t="s">
        <v>161</v>
      </c>
      <c r="B937" s="26">
        <f>B936+B935</f>
        <v>223000</v>
      </c>
      <c r="C937" s="26">
        <f>C936+C935</f>
        <v>153000</v>
      </c>
      <c r="D937" s="26">
        <f t="shared" si="24"/>
        <v>-70000</v>
      </c>
      <c r="E937" s="1"/>
    </row>
    <row r="938" spans="1:5" x14ac:dyDescent="0.25">
      <c r="A938" s="17" t="s">
        <v>162</v>
      </c>
      <c r="B938" s="26">
        <v>0</v>
      </c>
      <c r="C938" s="26">
        <v>120000</v>
      </c>
      <c r="D938" s="26">
        <f t="shared" si="24"/>
        <v>120000</v>
      </c>
      <c r="E938" s="1"/>
    </row>
    <row r="939" spans="1:5" x14ac:dyDescent="0.25">
      <c r="A939" s="17" t="s">
        <v>40</v>
      </c>
      <c r="B939" s="26">
        <v>205000</v>
      </c>
      <c r="C939" s="26">
        <f>B939</f>
        <v>205000</v>
      </c>
      <c r="D939" s="26">
        <f t="shared" si="24"/>
        <v>0</v>
      </c>
      <c r="E939" s="1"/>
    </row>
    <row r="940" spans="1:5" x14ac:dyDescent="0.25">
      <c r="A940" s="17" t="s">
        <v>42</v>
      </c>
      <c r="B940" s="437">
        <v>45000</v>
      </c>
      <c r="C940" s="437">
        <v>47000</v>
      </c>
      <c r="D940" s="438">
        <f t="shared" si="24"/>
        <v>2000</v>
      </c>
      <c r="E940" s="1"/>
    </row>
    <row r="941" spans="1:5" x14ac:dyDescent="0.25">
      <c r="A941" s="17" t="s">
        <v>163</v>
      </c>
      <c r="B941" s="26">
        <f>SUM(B938:B940)</f>
        <v>250000</v>
      </c>
      <c r="C941" s="26">
        <f>SUM(C938:C940)</f>
        <v>372000</v>
      </c>
      <c r="D941" s="26">
        <f t="shared" si="24"/>
        <v>122000</v>
      </c>
      <c r="E941" s="1"/>
    </row>
    <row r="942" spans="1:5" x14ac:dyDescent="0.25">
      <c r="A942" s="17" t="s">
        <v>164</v>
      </c>
      <c r="B942" s="26">
        <f>B941+B937</f>
        <v>473000</v>
      </c>
      <c r="C942" s="26">
        <f>C941+C937</f>
        <v>525000</v>
      </c>
      <c r="D942" s="26">
        <f t="shared" si="24"/>
        <v>52000</v>
      </c>
      <c r="E942" s="1"/>
    </row>
    <row r="943" spans="1:5" x14ac:dyDescent="0.25">
      <c r="A943" s="17"/>
      <c r="B943" s="439"/>
      <c r="C943" s="380"/>
      <c r="D943" s="380"/>
      <c r="E943" s="1"/>
    </row>
    <row r="944" spans="1:5" x14ac:dyDescent="0.25">
      <c r="A944" s="17" t="s">
        <v>11</v>
      </c>
      <c r="B944" s="26">
        <v>184000</v>
      </c>
      <c r="C944" s="380"/>
      <c r="D944" s="380"/>
      <c r="E944" s="1"/>
    </row>
    <row r="945" spans="1:5" x14ac:dyDescent="0.25">
      <c r="A945" s="17" t="s">
        <v>12</v>
      </c>
      <c r="B945" s="440">
        <v>-60000</v>
      </c>
      <c r="C945" s="380"/>
      <c r="D945" s="380"/>
      <c r="E945" s="1"/>
    </row>
    <row r="946" spans="1:5" x14ac:dyDescent="0.25">
      <c r="A946" s="17" t="s">
        <v>165</v>
      </c>
      <c r="B946" s="26">
        <f>B945+B944</f>
        <v>124000</v>
      </c>
      <c r="C946" s="380"/>
      <c r="D946" s="380"/>
      <c r="E946" s="1"/>
    </row>
    <row r="947" spans="1:5" x14ac:dyDescent="0.25">
      <c r="A947" s="17" t="s">
        <v>166</v>
      </c>
      <c r="B947" s="7">
        <v>-44000</v>
      </c>
      <c r="C947" s="380"/>
      <c r="D947" s="380"/>
      <c r="E947" s="1"/>
    </row>
    <row r="948" spans="1:5" x14ac:dyDescent="0.25">
      <c r="A948" s="17" t="s">
        <v>22</v>
      </c>
      <c r="B948" s="440">
        <v>-26000</v>
      </c>
      <c r="C948" s="380"/>
      <c r="D948" s="380"/>
      <c r="E948" s="1"/>
    </row>
    <row r="949" spans="1:5" x14ac:dyDescent="0.25">
      <c r="A949" s="17" t="s">
        <v>111</v>
      </c>
      <c r="B949" s="26">
        <f>SUM(B946:B948)</f>
        <v>54000</v>
      </c>
      <c r="C949" s="380"/>
      <c r="D949" s="380"/>
      <c r="E949" s="1"/>
    </row>
    <row r="950" spans="1:5" x14ac:dyDescent="0.25">
      <c r="A950" s="17" t="s">
        <v>15</v>
      </c>
      <c r="B950" s="440">
        <v>-4000</v>
      </c>
      <c r="C950" s="380"/>
      <c r="D950" s="380"/>
      <c r="E950" s="1"/>
    </row>
    <row r="951" spans="1:5" x14ac:dyDescent="0.25">
      <c r="A951" s="17" t="s">
        <v>113</v>
      </c>
      <c r="B951" s="26">
        <f>B950+B949</f>
        <v>50000</v>
      </c>
      <c r="C951" s="380"/>
      <c r="D951" s="380"/>
      <c r="E951" s="1"/>
    </row>
    <row r="952" spans="1:5" x14ac:dyDescent="0.25">
      <c r="A952" s="17" t="s">
        <v>167</v>
      </c>
      <c r="B952" s="440">
        <v>-16000</v>
      </c>
      <c r="C952" s="380"/>
      <c r="D952" s="380"/>
      <c r="E952" s="1"/>
    </row>
    <row r="953" spans="1:5" x14ac:dyDescent="0.25">
      <c r="A953" s="17" t="s">
        <v>6</v>
      </c>
      <c r="B953" s="441">
        <f>B952+B951</f>
        <v>34000</v>
      </c>
      <c r="C953" s="380"/>
      <c r="D953" s="380"/>
      <c r="E953" s="1"/>
    </row>
    <row r="954" spans="1:5" x14ac:dyDescent="0.25">
      <c r="A954" s="17"/>
      <c r="B954" s="441"/>
      <c r="C954" s="380"/>
      <c r="D954" s="380"/>
      <c r="E954" s="1"/>
    </row>
    <row r="955" spans="1:5" x14ac:dyDescent="0.25">
      <c r="A955" s="17" t="s">
        <v>168</v>
      </c>
      <c r="B955" s="26">
        <v>10000</v>
      </c>
      <c r="C955" s="380"/>
      <c r="D955" s="380"/>
      <c r="E955" s="1"/>
    </row>
    <row r="956" spans="1:5" x14ac:dyDescent="0.25">
      <c r="A956" s="17" t="s">
        <v>169</v>
      </c>
      <c r="B956" s="26">
        <f>B953-B955</f>
        <v>24000</v>
      </c>
      <c r="C956" s="380"/>
      <c r="D956" s="380"/>
      <c r="E956" s="1"/>
    </row>
    <row r="957" spans="1:5" x14ac:dyDescent="0.25">
      <c r="A957" s="17" t="s">
        <v>170</v>
      </c>
      <c r="B957" s="26">
        <v>22000</v>
      </c>
      <c r="C957" s="380"/>
      <c r="D957" s="380"/>
      <c r="E957" s="1"/>
    </row>
    <row r="958" spans="1:5" x14ac:dyDescent="0.25">
      <c r="A958" s="17" t="s">
        <v>171</v>
      </c>
      <c r="B958" s="442">
        <f>B956-B957</f>
        <v>2000</v>
      </c>
      <c r="C958" s="380"/>
      <c r="D958" s="380"/>
      <c r="E958" s="1"/>
    </row>
    <row r="959" spans="1:5" x14ac:dyDescent="0.25">
      <c r="A959" s="8"/>
      <c r="B959" s="439"/>
      <c r="C959" s="380"/>
      <c r="D959" s="380"/>
      <c r="E959" s="1"/>
    </row>
    <row r="960" spans="1:5" ht="16.5" thickBot="1" x14ac:dyDescent="0.3">
      <c r="A960" s="443" t="s">
        <v>8</v>
      </c>
      <c r="B960" s="439"/>
      <c r="C960" s="380"/>
      <c r="D960" s="380"/>
      <c r="E960" s="1"/>
    </row>
    <row r="961" spans="1:5" x14ac:dyDescent="0.25">
      <c r="A961" s="8"/>
      <c r="B961" s="439"/>
      <c r="C961" s="380"/>
      <c r="D961" s="380"/>
      <c r="E961" s="1"/>
    </row>
    <row r="962" spans="1:5" x14ac:dyDescent="0.25">
      <c r="A962" s="179" t="s">
        <v>172</v>
      </c>
      <c r="B962" s="1"/>
      <c r="C962" s="1"/>
      <c r="D962" s="380"/>
      <c r="E962" s="1"/>
    </row>
    <row r="963" spans="1:5" x14ac:dyDescent="0.25">
      <c r="A963" s="180" t="s">
        <v>173</v>
      </c>
      <c r="B963" s="8"/>
      <c r="C963" s="1"/>
      <c r="D963" s="380"/>
      <c r="E963" s="1"/>
    </row>
    <row r="964" spans="1:5" x14ac:dyDescent="0.25">
      <c r="A964" s="180" t="s">
        <v>24</v>
      </c>
      <c r="B964" s="181">
        <f>B949</f>
        <v>54000</v>
      </c>
      <c r="C964" s="1"/>
      <c r="D964" s="380"/>
      <c r="E964" s="1"/>
    </row>
    <row r="965" spans="1:5" x14ac:dyDescent="0.25">
      <c r="A965" s="180" t="s">
        <v>22</v>
      </c>
      <c r="B965" s="182">
        <f>-B948</f>
        <v>26000</v>
      </c>
      <c r="C965" s="1"/>
      <c r="D965" s="380"/>
      <c r="E965" s="1"/>
    </row>
    <row r="966" spans="1:5" x14ac:dyDescent="0.25">
      <c r="A966" s="180" t="s">
        <v>174</v>
      </c>
      <c r="B966" s="183">
        <f>B952</f>
        <v>-16000</v>
      </c>
      <c r="C966" s="1"/>
      <c r="D966" s="380"/>
      <c r="E966" s="1"/>
    </row>
    <row r="967" spans="1:5" x14ac:dyDescent="0.25">
      <c r="A967" s="180" t="s">
        <v>173</v>
      </c>
      <c r="B967" s="181">
        <f>SUM(B964:B966)</f>
        <v>64000</v>
      </c>
      <c r="C967" s="1"/>
      <c r="D967" s="380"/>
      <c r="E967" s="1"/>
    </row>
    <row r="968" spans="1:5" x14ac:dyDescent="0.25">
      <c r="A968" s="180" t="s">
        <v>139</v>
      </c>
      <c r="B968" s="8"/>
      <c r="C968" s="1"/>
      <c r="D968" s="380"/>
      <c r="E968" s="1"/>
    </row>
    <row r="969" spans="1:5" x14ac:dyDescent="0.25">
      <c r="A969" s="180" t="s">
        <v>175</v>
      </c>
      <c r="B969" s="181">
        <f>-D927</f>
        <v>-5000</v>
      </c>
      <c r="C969" s="1"/>
      <c r="D969" s="380"/>
      <c r="E969" s="1"/>
    </row>
    <row r="970" spans="1:5" x14ac:dyDescent="0.25">
      <c r="A970" s="180" t="s">
        <v>176</v>
      </c>
      <c r="B970" s="184">
        <f>D935</f>
        <v>0</v>
      </c>
      <c r="C970" s="1"/>
      <c r="D970" s="380"/>
      <c r="E970" s="1"/>
    </row>
    <row r="971" spans="1:5" x14ac:dyDescent="0.25">
      <c r="A971" s="180" t="s">
        <v>177</v>
      </c>
      <c r="B971" s="181">
        <f>SUM(B969:B970)</f>
        <v>-5000</v>
      </c>
      <c r="C971" s="1"/>
      <c r="D971" s="380"/>
      <c r="E971" s="1"/>
    </row>
    <row r="972" spans="1:5" x14ac:dyDescent="0.25">
      <c r="A972" s="180" t="s">
        <v>178</v>
      </c>
      <c r="B972" s="377">
        <f>-D928</f>
        <v>-73000</v>
      </c>
      <c r="C972" s="380"/>
      <c r="D972" s="1"/>
      <c r="E972" s="1"/>
    </row>
    <row r="973" spans="1:5" ht="16.5" thickBot="1" x14ac:dyDescent="0.3">
      <c r="A973" s="180" t="s">
        <v>172</v>
      </c>
      <c r="B973" s="378">
        <f>B967+B971+B972</f>
        <v>-14000</v>
      </c>
      <c r="C973" s="380"/>
      <c r="D973" s="1"/>
      <c r="E973" s="1"/>
    </row>
    <row r="974" spans="1:5" ht="16.5" thickTop="1" x14ac:dyDescent="0.25">
      <c r="A974" s="180"/>
      <c r="B974" s="181"/>
      <c r="C974" s="380"/>
      <c r="D974" s="1"/>
      <c r="E974" s="1"/>
    </row>
    <row r="975" spans="1:5" x14ac:dyDescent="0.25">
      <c r="A975" s="179" t="s">
        <v>179</v>
      </c>
      <c r="B975" s="8"/>
      <c r="C975" s="380"/>
      <c r="D975" s="1"/>
      <c r="E975" s="1"/>
    </row>
    <row r="976" spans="1:5" x14ac:dyDescent="0.25">
      <c r="A976" s="180" t="s">
        <v>15</v>
      </c>
      <c r="B976" s="186">
        <f>B950</f>
        <v>-4000</v>
      </c>
      <c r="C976" s="380"/>
      <c r="D976" s="1"/>
      <c r="E976" s="1"/>
    </row>
    <row r="977" spans="1:5" x14ac:dyDescent="0.25">
      <c r="A977" s="180" t="s">
        <v>180</v>
      </c>
      <c r="B977" s="352">
        <f>D936</f>
        <v>-70000</v>
      </c>
      <c r="C977" s="380"/>
      <c r="D977" s="1"/>
      <c r="E977" s="1"/>
    </row>
    <row r="978" spans="1:5" x14ac:dyDescent="0.25">
      <c r="A978" s="180" t="s">
        <v>181</v>
      </c>
      <c r="B978" s="352">
        <f>D938</f>
        <v>120000</v>
      </c>
      <c r="C978" s="380"/>
      <c r="D978" s="1"/>
      <c r="E978" s="1"/>
    </row>
    <row r="979" spans="1:5" x14ac:dyDescent="0.25">
      <c r="A979" s="180" t="s">
        <v>182</v>
      </c>
      <c r="B979" s="352">
        <f>-B955</f>
        <v>-10000</v>
      </c>
      <c r="C979" s="380"/>
      <c r="D979" s="1"/>
      <c r="E979" s="1"/>
    </row>
    <row r="980" spans="1:5" x14ac:dyDescent="0.25">
      <c r="A980" s="180" t="s">
        <v>183</v>
      </c>
      <c r="B980" s="352">
        <f>-B957</f>
        <v>-22000</v>
      </c>
      <c r="C980" s="380"/>
      <c r="D980" s="1"/>
      <c r="E980" s="1"/>
    </row>
    <row r="981" spans="1:5" ht="16.5" thickBot="1" x14ac:dyDescent="0.3">
      <c r="A981" s="180" t="s">
        <v>145</v>
      </c>
      <c r="B981" s="379">
        <f>SUM(B976:B980)</f>
        <v>14000</v>
      </c>
      <c r="C981" s="380"/>
      <c r="D981" s="1"/>
      <c r="E981" s="1"/>
    </row>
    <row r="982" spans="1:5" ht="16.5" thickTop="1" x14ac:dyDescent="0.25">
      <c r="A982" s="8"/>
      <c r="B982" s="26"/>
      <c r="C982" s="380"/>
      <c r="D982" s="380"/>
      <c r="E982" s="1"/>
    </row>
    <row r="983" spans="1:5" x14ac:dyDescent="0.25">
      <c r="A983" s="23" t="s">
        <v>184</v>
      </c>
      <c r="B983" s="3"/>
      <c r="C983" s="4"/>
      <c r="D983" s="5"/>
      <c r="E983" s="1"/>
    </row>
    <row r="984" spans="1:5" x14ac:dyDescent="0.25">
      <c r="A984" s="1" t="s">
        <v>185</v>
      </c>
      <c r="B984" s="14"/>
      <c r="C984" s="15"/>
      <c r="D984" s="16"/>
      <c r="E984" s="1"/>
    </row>
    <row r="985" spans="1:5" x14ac:dyDescent="0.25">
      <c r="A985" s="187"/>
      <c r="B985" s="10"/>
      <c r="C985" s="11"/>
      <c r="D985" s="12"/>
      <c r="E985" s="1"/>
    </row>
    <row r="986" spans="1:5" x14ac:dyDescent="0.25">
      <c r="A986" s="13" t="s">
        <v>5</v>
      </c>
      <c r="B986" s="14"/>
      <c r="C986" s="15"/>
      <c r="D986" s="16"/>
      <c r="E986" s="1"/>
    </row>
    <row r="987" spans="1:5" x14ac:dyDescent="0.25">
      <c r="A987" s="9" t="s">
        <v>186</v>
      </c>
      <c r="B987" s="188">
        <v>2011</v>
      </c>
      <c r="C987" s="188">
        <v>2012</v>
      </c>
      <c r="D987" s="1"/>
      <c r="E987" s="1"/>
    </row>
    <row r="988" spans="1:5" x14ac:dyDescent="0.25">
      <c r="A988" s="25" t="s">
        <v>31</v>
      </c>
      <c r="B988" s="35">
        <v>200</v>
      </c>
      <c r="C988" s="35">
        <v>150</v>
      </c>
      <c r="D988" s="1"/>
      <c r="E988" s="1"/>
    </row>
    <row r="989" spans="1:5" x14ac:dyDescent="0.25">
      <c r="A989" s="25" t="s">
        <v>187</v>
      </c>
      <c r="B989" s="7">
        <v>450</v>
      </c>
      <c r="C989" s="31">
        <v>425</v>
      </c>
      <c r="D989" s="1"/>
      <c r="E989" s="1"/>
    </row>
    <row r="990" spans="1:5" x14ac:dyDescent="0.25">
      <c r="A990" s="25" t="s">
        <v>153</v>
      </c>
      <c r="B990" s="10">
        <v>550</v>
      </c>
      <c r="C990" s="30">
        <v>625</v>
      </c>
      <c r="D990" s="1"/>
      <c r="E990" s="1"/>
    </row>
    <row r="991" spans="1:5" x14ac:dyDescent="0.25">
      <c r="A991" s="25" t="s">
        <v>188</v>
      </c>
      <c r="B991" s="189">
        <f>SUM(B988:B990)</f>
        <v>1200</v>
      </c>
      <c r="C991" s="45">
        <f>SUM(C988:C990)</f>
        <v>1200</v>
      </c>
      <c r="D991" s="1"/>
      <c r="E991" s="1"/>
    </row>
    <row r="992" spans="1:5" x14ac:dyDescent="0.25">
      <c r="A992" s="25" t="s">
        <v>189</v>
      </c>
      <c r="B992" s="7">
        <v>2200</v>
      </c>
      <c r="C992" s="31">
        <v>2600</v>
      </c>
      <c r="D992" s="1"/>
      <c r="E992" s="1"/>
    </row>
    <row r="993" spans="1:5" x14ac:dyDescent="0.25">
      <c r="A993" s="25" t="s">
        <v>190</v>
      </c>
      <c r="B993" s="10">
        <v>-1000</v>
      </c>
      <c r="C993" s="30">
        <v>-1200</v>
      </c>
      <c r="D993" s="1"/>
      <c r="E993" s="1"/>
    </row>
    <row r="994" spans="1:5" x14ac:dyDescent="0.25">
      <c r="A994" s="25" t="s">
        <v>191</v>
      </c>
      <c r="B994" s="189">
        <f>SUM(B992:B993)</f>
        <v>1200</v>
      </c>
      <c r="C994" s="49">
        <f>SUM(C992:C993)</f>
        <v>1400</v>
      </c>
      <c r="D994" s="1"/>
      <c r="E994" s="1"/>
    </row>
    <row r="995" spans="1:5" ht="16.5" thickBot="1" x14ac:dyDescent="0.3">
      <c r="A995" s="25" t="s">
        <v>192</v>
      </c>
      <c r="B995" s="32">
        <f>B991+B994</f>
        <v>2400</v>
      </c>
      <c r="C995" s="32">
        <f>C991+C994</f>
        <v>2600</v>
      </c>
      <c r="D995" s="1"/>
      <c r="E995" s="1"/>
    </row>
    <row r="996" spans="1:5" ht="16.5" thickTop="1" x14ac:dyDescent="0.25">
      <c r="A996" s="25"/>
      <c r="B996" s="7"/>
      <c r="C996" s="28"/>
      <c r="D996" s="1"/>
      <c r="E996" s="1"/>
    </row>
    <row r="997" spans="1:5" x14ac:dyDescent="0.25">
      <c r="A997" s="9" t="s">
        <v>193</v>
      </c>
      <c r="B997" s="190">
        <v>2011</v>
      </c>
      <c r="C997" s="190">
        <v>2012</v>
      </c>
      <c r="D997" s="1"/>
      <c r="E997" s="1"/>
    </row>
    <row r="998" spans="1:5" x14ac:dyDescent="0.25">
      <c r="A998" s="25" t="s">
        <v>33</v>
      </c>
      <c r="B998" s="18">
        <v>200</v>
      </c>
      <c r="C998" s="18">
        <v>150</v>
      </c>
      <c r="D998" s="1"/>
      <c r="E998" s="1"/>
    </row>
    <row r="999" spans="1:5" x14ac:dyDescent="0.25">
      <c r="A999" s="25" t="s">
        <v>194</v>
      </c>
      <c r="B999" s="10">
        <v>0</v>
      </c>
      <c r="C999" s="30">
        <v>150</v>
      </c>
      <c r="D999" s="1"/>
      <c r="E999" s="1"/>
    </row>
    <row r="1000" spans="1:5" x14ac:dyDescent="0.25">
      <c r="A1000" s="25" t="s">
        <v>195</v>
      </c>
      <c r="B1000" s="189">
        <f>SUM(B998:B999)</f>
        <v>200</v>
      </c>
      <c r="C1000" s="49">
        <f>SUM(C998:C999)</f>
        <v>300</v>
      </c>
      <c r="D1000" s="1"/>
      <c r="E1000" s="1"/>
    </row>
    <row r="1001" spans="1:5" x14ac:dyDescent="0.25">
      <c r="A1001" s="25" t="s">
        <v>196</v>
      </c>
      <c r="B1001" s="7">
        <v>600</v>
      </c>
      <c r="C1001" s="31">
        <v>600</v>
      </c>
      <c r="D1001" s="1"/>
      <c r="E1001" s="1"/>
    </row>
    <row r="1002" spans="1:5" x14ac:dyDescent="0.25">
      <c r="A1002" s="25" t="s">
        <v>197</v>
      </c>
      <c r="B1002" s="7"/>
      <c r="C1002" s="31"/>
      <c r="D1002" s="1"/>
      <c r="E1002" s="1"/>
    </row>
    <row r="1003" spans="1:5" x14ac:dyDescent="0.25">
      <c r="A1003" s="25" t="s">
        <v>198</v>
      </c>
      <c r="B1003" s="7">
        <v>900</v>
      </c>
      <c r="C1003" s="31">
        <v>900</v>
      </c>
      <c r="D1003" s="1"/>
      <c r="E1003" s="1"/>
    </row>
    <row r="1004" spans="1:5" x14ac:dyDescent="0.25">
      <c r="A1004" s="25" t="s">
        <v>199</v>
      </c>
      <c r="B1004" s="10">
        <v>700</v>
      </c>
      <c r="C1004" s="30">
        <v>800</v>
      </c>
      <c r="D1004" s="1"/>
      <c r="E1004" s="1"/>
    </row>
    <row r="1005" spans="1:5" x14ac:dyDescent="0.25">
      <c r="A1005" s="25" t="s">
        <v>200</v>
      </c>
      <c r="B1005" s="189">
        <f>SUM(B1003:B1004)</f>
        <v>1600</v>
      </c>
      <c r="C1005" s="49">
        <f>SUM(C1003:C1004)</f>
        <v>1700</v>
      </c>
      <c r="D1005" s="1"/>
      <c r="E1005" s="1"/>
    </row>
    <row r="1006" spans="1:5" ht="16.5" thickBot="1" x14ac:dyDescent="0.3">
      <c r="A1006" s="25" t="s">
        <v>201</v>
      </c>
      <c r="B1006" s="32">
        <f>B1000+B1001+B1005</f>
        <v>2400</v>
      </c>
      <c r="C1006" s="32">
        <f>C1000+C1001+C1005</f>
        <v>2600</v>
      </c>
      <c r="D1006" s="1"/>
      <c r="E1006" s="1"/>
    </row>
    <row r="1007" spans="1:5" ht="16.5" thickTop="1" x14ac:dyDescent="0.25">
      <c r="A1007" s="25"/>
      <c r="B1007" s="7"/>
      <c r="C1007" s="28"/>
      <c r="D1007" s="1"/>
      <c r="E1007" s="1"/>
    </row>
    <row r="1008" spans="1:5" x14ac:dyDescent="0.25">
      <c r="A1008" s="9" t="s">
        <v>68</v>
      </c>
      <c r="B1008" s="190">
        <v>2011</v>
      </c>
      <c r="C1008" s="190">
        <v>2012</v>
      </c>
      <c r="D1008" s="1"/>
      <c r="E1008" s="1"/>
    </row>
    <row r="1009" spans="1:5" x14ac:dyDescent="0.25">
      <c r="A1009" s="25" t="s">
        <v>11</v>
      </c>
      <c r="B1009" s="18">
        <v>1200</v>
      </c>
      <c r="C1009" s="18">
        <v>1450</v>
      </c>
      <c r="D1009" s="1"/>
      <c r="E1009" s="1"/>
    </row>
    <row r="1010" spans="1:5" x14ac:dyDescent="0.25">
      <c r="A1010" s="25" t="s">
        <v>12</v>
      </c>
      <c r="B1010" s="10">
        <v>700</v>
      </c>
      <c r="C1010" s="30">
        <v>850</v>
      </c>
      <c r="D1010" s="1"/>
      <c r="E1010" s="1"/>
    </row>
    <row r="1011" spans="1:5" x14ac:dyDescent="0.25">
      <c r="A1011" s="25" t="s">
        <v>202</v>
      </c>
      <c r="B1011" s="7">
        <f>B1009-B1010</f>
        <v>500</v>
      </c>
      <c r="C1011" s="31">
        <f>C1009-C1010</f>
        <v>600</v>
      </c>
      <c r="D1011" s="1"/>
      <c r="E1011" s="1"/>
    </row>
    <row r="1012" spans="1:5" x14ac:dyDescent="0.25">
      <c r="A1012" s="25" t="s">
        <v>203</v>
      </c>
      <c r="B1012" s="7">
        <v>30</v>
      </c>
      <c r="C1012" s="31">
        <v>40</v>
      </c>
      <c r="D1012" s="1"/>
      <c r="E1012" s="1"/>
    </row>
    <row r="1013" spans="1:5" x14ac:dyDescent="0.25">
      <c r="A1013" s="25" t="s">
        <v>204</v>
      </c>
      <c r="B1013" s="10">
        <v>220</v>
      </c>
      <c r="C1013" s="30">
        <v>200</v>
      </c>
      <c r="D1013" s="1"/>
      <c r="E1013" s="1"/>
    </row>
    <row r="1014" spans="1:5" x14ac:dyDescent="0.25">
      <c r="A1014" s="25" t="s">
        <v>205</v>
      </c>
      <c r="B1014" s="7">
        <f>B1011-B1012-B1013</f>
        <v>250</v>
      </c>
      <c r="C1014" s="31">
        <f>C1011-C1012-C1013</f>
        <v>360</v>
      </c>
      <c r="D1014" s="1"/>
      <c r="E1014" s="1"/>
    </row>
    <row r="1015" spans="1:5" x14ac:dyDescent="0.25">
      <c r="A1015" s="25" t="s">
        <v>15</v>
      </c>
      <c r="B1015" s="10">
        <v>50</v>
      </c>
      <c r="C1015" s="30">
        <v>64</v>
      </c>
      <c r="D1015" s="1"/>
      <c r="E1015" s="1"/>
    </row>
    <row r="1016" spans="1:5" x14ac:dyDescent="0.25">
      <c r="A1016" s="25" t="s">
        <v>206</v>
      </c>
      <c r="B1016" s="7">
        <f>B1014-B1015</f>
        <v>200</v>
      </c>
      <c r="C1016" s="31">
        <f>C1014-C1015</f>
        <v>296</v>
      </c>
      <c r="D1016" s="1"/>
      <c r="E1016" s="1"/>
    </row>
    <row r="1017" spans="1:5" x14ac:dyDescent="0.25">
      <c r="A1017" s="25" t="s">
        <v>27</v>
      </c>
      <c r="B1017" s="10">
        <v>80</v>
      </c>
      <c r="C1017" s="30">
        <v>118</v>
      </c>
      <c r="D1017" s="1"/>
      <c r="E1017" s="1"/>
    </row>
    <row r="1018" spans="1:5" ht="16.5" thickBot="1" x14ac:dyDescent="0.3">
      <c r="A1018" s="25" t="s">
        <v>6</v>
      </c>
      <c r="B1018" s="32">
        <f>B1016-B1017</f>
        <v>120</v>
      </c>
      <c r="C1018" s="32">
        <f>C1016-C1017</f>
        <v>178</v>
      </c>
      <c r="D1018" s="1"/>
      <c r="E1018" s="1"/>
    </row>
    <row r="1019" spans="1:5" ht="16.5" thickTop="1" x14ac:dyDescent="0.25">
      <c r="A1019" s="25"/>
      <c r="B1019" s="7"/>
      <c r="C1019" s="31"/>
      <c r="D1019" s="1"/>
      <c r="E1019" s="1"/>
    </row>
    <row r="1020" spans="1:5" x14ac:dyDescent="0.25">
      <c r="A1020" s="20" t="s">
        <v>8</v>
      </c>
      <c r="B1020" s="7"/>
      <c r="C1020" s="8"/>
      <c r="D1020" s="1"/>
      <c r="E1020" s="1"/>
    </row>
    <row r="1021" spans="1:5" x14ac:dyDescent="0.25">
      <c r="A1021" s="191" t="s">
        <v>207</v>
      </c>
      <c r="B1021" s="82"/>
      <c r="C1021" s="192"/>
      <c r="D1021" s="82"/>
      <c r="E1021" s="1"/>
    </row>
    <row r="1022" spans="1:5" x14ac:dyDescent="0.25">
      <c r="A1022" s="193" t="s">
        <v>24</v>
      </c>
      <c r="B1022" s="193"/>
      <c r="C1022" s="194">
        <f>C1014</f>
        <v>360</v>
      </c>
      <c r="D1022" s="82"/>
      <c r="E1022" s="1"/>
    </row>
    <row r="1023" spans="1:5" x14ac:dyDescent="0.25">
      <c r="A1023" s="82" t="s">
        <v>208</v>
      </c>
      <c r="B1023" s="82"/>
      <c r="C1023" s="192">
        <f>C1013</f>
        <v>200</v>
      </c>
      <c r="D1023" s="82"/>
      <c r="E1023" s="1"/>
    </row>
    <row r="1024" spans="1:5" x14ac:dyDescent="0.25">
      <c r="A1024" s="82" t="s">
        <v>209</v>
      </c>
      <c r="B1024" s="82"/>
      <c r="C1024" s="195">
        <f>-C1017</f>
        <v>-118</v>
      </c>
      <c r="D1024" s="82"/>
      <c r="E1024" s="1"/>
    </row>
    <row r="1025" spans="1:5" x14ac:dyDescent="0.25">
      <c r="A1025" s="82" t="s">
        <v>173</v>
      </c>
      <c r="B1025" s="82"/>
      <c r="C1025" s="196">
        <f>SUM(C1022:C1024)</f>
        <v>442</v>
      </c>
      <c r="D1025" s="82"/>
      <c r="E1025" s="1"/>
    </row>
    <row r="1026" spans="1:5" x14ac:dyDescent="0.25">
      <c r="A1026" s="82"/>
      <c r="B1026" s="82"/>
      <c r="C1026" s="192"/>
      <c r="D1026" s="82"/>
      <c r="E1026" s="1"/>
    </row>
    <row r="1027" spans="1:5" x14ac:dyDescent="0.25">
      <c r="A1027" s="193"/>
      <c r="B1027" s="193"/>
      <c r="C1027" s="197"/>
      <c r="D1027" s="82"/>
      <c r="E1027" s="16"/>
    </row>
    <row r="1028" spans="1:5" x14ac:dyDescent="0.25">
      <c r="A1028" s="191" t="s">
        <v>210</v>
      </c>
      <c r="B1028" s="82"/>
      <c r="C1028" s="192"/>
      <c r="D1028" s="82"/>
      <c r="E1028" s="16"/>
    </row>
    <row r="1029" spans="1:5" x14ac:dyDescent="0.25">
      <c r="A1029" s="193"/>
      <c r="B1029" s="198">
        <v>40908</v>
      </c>
      <c r="C1029" s="198">
        <v>41274</v>
      </c>
      <c r="D1029" s="199" t="s">
        <v>211</v>
      </c>
      <c r="E1029" s="16"/>
    </row>
    <row r="1030" spans="1:5" x14ac:dyDescent="0.25">
      <c r="A1030" s="192" t="s">
        <v>212</v>
      </c>
      <c r="B1030" s="200">
        <f>B991</f>
        <v>1200</v>
      </c>
      <c r="C1030" s="200">
        <f>C991</f>
        <v>1200</v>
      </c>
      <c r="D1030" s="201">
        <f>C1030-B1030</f>
        <v>0</v>
      </c>
      <c r="E1030" s="16"/>
    </row>
    <row r="1031" spans="1:5" x14ac:dyDescent="0.25">
      <c r="A1031" s="192" t="s">
        <v>213</v>
      </c>
      <c r="B1031" s="202">
        <f>B1000</f>
        <v>200</v>
      </c>
      <c r="C1031" s="202">
        <v>150</v>
      </c>
      <c r="D1031" s="201">
        <f t="shared" ref="D1031" si="25">C1031-B1031</f>
        <v>-50</v>
      </c>
      <c r="E1031" s="16"/>
    </row>
    <row r="1032" spans="1:5" x14ac:dyDescent="0.25">
      <c r="A1032" s="82" t="s">
        <v>214</v>
      </c>
      <c r="B1032" s="196">
        <f>B1030-B1031</f>
        <v>1000</v>
      </c>
      <c r="C1032" s="196">
        <f>C1030-C1031</f>
        <v>1050</v>
      </c>
      <c r="D1032" s="201">
        <f>SUM(D1030:D1031)</f>
        <v>-50</v>
      </c>
      <c r="E1032" s="16"/>
    </row>
    <row r="1033" spans="1:5" x14ac:dyDescent="0.25">
      <c r="A1033" s="82"/>
      <c r="B1033" s="82"/>
      <c r="C1033" s="192"/>
      <c r="D1033" s="82"/>
      <c r="E1033" s="16"/>
    </row>
    <row r="1034" spans="1:5" x14ac:dyDescent="0.25">
      <c r="A1034" s="193"/>
      <c r="B1034" s="193"/>
      <c r="C1034" s="197"/>
      <c r="D1034" s="193"/>
      <c r="E1034" s="16"/>
    </row>
    <row r="1035" spans="1:5" x14ac:dyDescent="0.25">
      <c r="A1035" s="191" t="s">
        <v>215</v>
      </c>
      <c r="B1035" s="82"/>
      <c r="C1035" s="192"/>
      <c r="D1035" s="82"/>
      <c r="E1035" s="16"/>
    </row>
    <row r="1036" spans="1:5" x14ac:dyDescent="0.25">
      <c r="A1036" s="203" t="s">
        <v>216</v>
      </c>
      <c r="B1036" s="193"/>
      <c r="C1036" s="204">
        <f>C992-B992</f>
        <v>400</v>
      </c>
      <c r="D1036" s="82"/>
      <c r="E1036" s="16"/>
    </row>
    <row r="1037" spans="1:5" x14ac:dyDescent="0.25">
      <c r="A1037" s="205" t="s">
        <v>217</v>
      </c>
      <c r="B1037" s="82"/>
      <c r="C1037" s="202">
        <v>0</v>
      </c>
      <c r="D1037" s="82"/>
      <c r="E1037" s="16"/>
    </row>
    <row r="1038" spans="1:5" x14ac:dyDescent="0.25">
      <c r="A1038" s="82" t="s">
        <v>218</v>
      </c>
      <c r="B1038" s="82"/>
      <c r="C1038" s="196">
        <f>C1036+C1037</f>
        <v>400</v>
      </c>
      <c r="D1038" s="82"/>
      <c r="E1038" s="16"/>
    </row>
    <row r="1039" spans="1:5" x14ac:dyDescent="0.25">
      <c r="A1039" s="205"/>
      <c r="B1039" s="82"/>
      <c r="C1039" s="192"/>
      <c r="D1039" s="82"/>
      <c r="E1039" s="16"/>
    </row>
    <row r="1040" spans="1:5" x14ac:dyDescent="0.25">
      <c r="A1040" s="193"/>
      <c r="B1040" s="193"/>
      <c r="C1040" s="197"/>
      <c r="D1040" s="82"/>
      <c r="E1040" s="16"/>
    </row>
    <row r="1041" spans="1:5" x14ac:dyDescent="0.25">
      <c r="A1041" s="191" t="s">
        <v>219</v>
      </c>
      <c r="B1041" s="82"/>
      <c r="C1041" s="192"/>
      <c r="D1041" s="82"/>
      <c r="E1041" s="16"/>
    </row>
    <row r="1042" spans="1:5" x14ac:dyDescent="0.25">
      <c r="A1042" s="193" t="s">
        <v>173</v>
      </c>
      <c r="B1042" s="193"/>
      <c r="C1042" s="204">
        <f>C1025</f>
        <v>442</v>
      </c>
      <c r="D1042" s="82"/>
      <c r="E1042" s="16"/>
    </row>
    <row r="1043" spans="1:5" x14ac:dyDescent="0.25">
      <c r="A1043" s="82" t="s">
        <v>220</v>
      </c>
      <c r="B1043" s="82"/>
      <c r="C1043" s="192"/>
      <c r="D1043" s="82"/>
      <c r="E1043" s="16"/>
    </row>
    <row r="1044" spans="1:5" x14ac:dyDescent="0.25">
      <c r="A1044" s="82" t="s">
        <v>221</v>
      </c>
      <c r="B1044" s="82"/>
      <c r="C1044" s="192">
        <f>D1032</f>
        <v>-50</v>
      </c>
      <c r="D1044" s="82"/>
      <c r="E1044" s="16"/>
    </row>
    <row r="1045" spans="1:5" x14ac:dyDescent="0.25">
      <c r="A1045" s="82" t="s">
        <v>222</v>
      </c>
      <c r="B1045" s="82"/>
      <c r="C1045" s="195">
        <f>-C1038</f>
        <v>-400</v>
      </c>
      <c r="D1045" s="82"/>
      <c r="E1045" s="16"/>
    </row>
    <row r="1046" spans="1:5" x14ac:dyDescent="0.25">
      <c r="A1046" s="82" t="s">
        <v>144</v>
      </c>
      <c r="B1046" s="82"/>
      <c r="C1046" s="196">
        <f>C1042+C1044+C1045</f>
        <v>-8</v>
      </c>
      <c r="D1046" s="82"/>
      <c r="E1046" s="16"/>
    </row>
    <row r="1047" spans="1:5" x14ac:dyDescent="0.25">
      <c r="A1047" s="82"/>
      <c r="B1047" s="82"/>
      <c r="C1047" s="192"/>
      <c r="D1047" s="82"/>
      <c r="E1047" s="16"/>
    </row>
    <row r="1048" spans="1:5" x14ac:dyDescent="0.25">
      <c r="A1048" s="193"/>
      <c r="B1048" s="193"/>
      <c r="C1048" s="197"/>
      <c r="D1048" s="82"/>
      <c r="E1048" s="16"/>
    </row>
    <row r="1049" spans="1:5" x14ac:dyDescent="0.25">
      <c r="A1049" s="191" t="s">
        <v>223</v>
      </c>
      <c r="B1049" s="82"/>
      <c r="C1049" s="192"/>
      <c r="D1049" s="82"/>
      <c r="E1049" s="16"/>
    </row>
    <row r="1050" spans="1:5" x14ac:dyDescent="0.25">
      <c r="A1050" s="193" t="s">
        <v>224</v>
      </c>
      <c r="B1050" s="193"/>
      <c r="C1050" s="204">
        <f>-C1015</f>
        <v>-64</v>
      </c>
      <c r="D1050" s="82"/>
      <c r="E1050" s="16"/>
    </row>
    <row r="1051" spans="1:5" x14ac:dyDescent="0.25">
      <c r="A1051" s="82" t="s">
        <v>225</v>
      </c>
      <c r="B1051" s="82"/>
      <c r="C1051" s="192">
        <f>C999</f>
        <v>150</v>
      </c>
      <c r="D1051" s="82"/>
      <c r="E1051" s="16"/>
    </row>
    <row r="1052" spans="1:5" x14ac:dyDescent="0.25">
      <c r="A1052" s="82" t="s">
        <v>226</v>
      </c>
      <c r="B1052" s="82"/>
      <c r="C1052" s="192">
        <f>-(C1018-(C1004-B1004))</f>
        <v>-78</v>
      </c>
      <c r="D1052" s="82"/>
      <c r="E1052" s="16"/>
    </row>
    <row r="1053" spans="1:5" x14ac:dyDescent="0.25">
      <c r="A1053" s="82" t="s">
        <v>131</v>
      </c>
      <c r="B1053" s="82"/>
      <c r="C1053" s="195">
        <f>C1003-B1003</f>
        <v>0</v>
      </c>
      <c r="D1053" s="82"/>
      <c r="E1053" s="16"/>
    </row>
    <row r="1054" spans="1:5" x14ac:dyDescent="0.25">
      <c r="A1054" s="82" t="s">
        <v>145</v>
      </c>
      <c r="B1054" s="82"/>
      <c r="C1054" s="196">
        <f>C1050+C1051+C1052+C1053</f>
        <v>8</v>
      </c>
      <c r="D1054" s="82"/>
      <c r="E1054" s="16"/>
    </row>
    <row r="1055" spans="1:5" x14ac:dyDescent="0.25">
      <c r="A1055" s="207"/>
      <c r="B1055" s="82"/>
      <c r="C1055" s="192"/>
      <c r="D1055" s="82"/>
      <c r="E1055" s="16"/>
    </row>
  </sheetData>
  <mergeCells count="9">
    <mergeCell ref="B861:C861"/>
    <mergeCell ref="D861:E861"/>
    <mergeCell ref="B869:C869"/>
    <mergeCell ref="D869:E869"/>
    <mergeCell ref="A2:D2"/>
    <mergeCell ref="A3:D3"/>
    <mergeCell ref="A4:D4"/>
    <mergeCell ref="A386:G386"/>
    <mergeCell ref="A387:G387"/>
  </mergeCells>
  <conditionalFormatting sqref="A897:A898 A900:A903 D923:D942">
    <cfRule type="containsText" dxfId="2" priority="22" operator="containsText" text="outflow">
      <formula>NOT(ISERROR(SEARCH("outflow",A897)))</formula>
    </cfRule>
    <cfRule type="containsText" dxfId="1" priority="23" operator="containsText" text="inflow">
      <formula>NOT(ISERROR(SEARCH("inflow",A897)))</formula>
    </cfRule>
    <cfRule type="cellIs" dxfId="0" priority="24" operator="equal">
      <formula>"""inflow"""</formula>
    </cfRule>
  </conditionalFormatting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Ch 3 New Problems</vt:lpstr>
      <vt:lpstr>Ch 3 Sol 8th</vt:lpstr>
      <vt:lpstr>'Ch 3 New Problems'!OLE_LINK1</vt:lpstr>
      <vt:lpstr>'Ch 3 New Problems'!Print_Area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Biberger, Emily K</cp:lastModifiedBy>
  <cp:lastPrinted>2012-11-26T15:10:08Z</cp:lastPrinted>
  <dcterms:created xsi:type="dcterms:W3CDTF">2012-11-12T01:27:47Z</dcterms:created>
  <dcterms:modified xsi:type="dcterms:W3CDTF">2012-12-09T21:50:09Z</dcterms:modified>
</cp:coreProperties>
</file>